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Schools Cross Country\"/>
    </mc:Choice>
  </mc:AlternateContent>
  <xr:revisionPtr revIDLastSave="0" documentId="13_ncr:1_{C07B399B-AB5B-48A6-B2D1-F5B44C46BF4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dividual Results" sheetId="1" r:id="rId1"/>
    <sheet name="Insights" sheetId="2" r:id="rId2"/>
    <sheet name="Team Scor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2" l="1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14" i="2"/>
  <c r="B4" i="2" s="1"/>
  <c r="C14" i="2" a="1"/>
  <c r="C14" i="2" s="1"/>
  <c r="D14" i="2"/>
  <c r="E14" i="2"/>
  <c r="F14" i="2"/>
  <c r="G14" i="2"/>
  <c r="H14" i="2"/>
  <c r="B15" i="2"/>
  <c r="C15" i="2" a="1"/>
  <c r="C15" i="2" s="1"/>
  <c r="D15" i="2"/>
  <c r="E15" i="2"/>
  <c r="F15" i="2"/>
  <c r="G15" i="2"/>
  <c r="H15" i="2"/>
  <c r="B16" i="2"/>
  <c r="C16" i="2" a="1"/>
  <c r="C16" i="2" s="1"/>
  <c r="D16" i="2"/>
  <c r="E16" i="2"/>
  <c r="F16" i="2"/>
  <c r="G16" i="2"/>
  <c r="H16" i="2"/>
  <c r="B17" i="2"/>
  <c r="C17" i="2" a="1"/>
  <c r="C17" i="2" s="1"/>
  <c r="D17" i="2"/>
  <c r="E17" i="2"/>
  <c r="F17" i="2"/>
  <c r="G17" i="2"/>
  <c r="H17" i="2"/>
  <c r="B18" i="2"/>
  <c r="C18" i="2" a="1"/>
  <c r="C18" i="2" s="1"/>
  <c r="D18" i="2"/>
  <c r="E18" i="2"/>
  <c r="F18" i="2"/>
  <c r="G18" i="2"/>
  <c r="H18" i="2"/>
  <c r="B19" i="2"/>
  <c r="C19" i="2" a="1"/>
  <c r="C19" i="2" s="1"/>
  <c r="D19" i="2"/>
  <c r="E19" i="2"/>
  <c r="F19" i="2"/>
  <c r="G19" i="2"/>
  <c r="H19" i="2"/>
  <c r="H4" i="2"/>
  <c r="F4" i="2"/>
  <c r="D4" i="2"/>
  <c r="F10" i="3"/>
  <c r="E10" i="3"/>
  <c r="C10" i="3"/>
  <c r="F9" i="3"/>
  <c r="E9" i="3"/>
  <c r="C9" i="3"/>
  <c r="F8" i="3"/>
  <c r="E8" i="3"/>
  <c r="C8" i="3"/>
  <c r="F7" i="3"/>
  <c r="E7" i="3"/>
  <c r="C7" i="3"/>
  <c r="F6" i="3"/>
  <c r="E6" i="3"/>
  <c r="C6" i="3"/>
  <c r="F5" i="3"/>
  <c r="E5" i="3"/>
  <c r="C5" i="3"/>
  <c r="C106" i="3"/>
  <c r="D106" i="3" s="1" a="1"/>
  <c r="D106" i="3" s="1"/>
  <c r="C107" i="3"/>
  <c r="G107" i="3" s="1" a="1"/>
  <c r="G107" i="3" s="1"/>
  <c r="D107" i="3" a="1"/>
  <c r="D107" i="3" s="1"/>
  <c r="F107" i="3" a="1"/>
  <c r="F107" i="3" s="1"/>
  <c r="C108" i="3"/>
  <c r="E108" i="3" s="1" a="1"/>
  <c r="E108" i="3" s="1"/>
  <c r="F108" i="3" a="1"/>
  <c r="F108" i="3"/>
  <c r="I108" i="3"/>
  <c r="C109" i="3"/>
  <c r="D109" i="3" s="1" a="1"/>
  <c r="D109" i="3" s="1"/>
  <c r="E109" i="3" a="1"/>
  <c r="E109" i="3" s="1"/>
  <c r="F109" i="3" a="1"/>
  <c r="F109" i="3" s="1"/>
  <c r="G109" i="3" a="1"/>
  <c r="G109" i="3" s="1"/>
  <c r="I109" i="3"/>
  <c r="C110" i="3"/>
  <c r="F110" i="3" s="1" a="1"/>
  <c r="F110" i="3" s="1"/>
  <c r="C111" i="3"/>
  <c r="E111" i="3" s="1" a="1"/>
  <c r="E111" i="3" s="1"/>
  <c r="D111" i="3" a="1"/>
  <c r="D111" i="3" s="1"/>
  <c r="F111" i="3" a="1"/>
  <c r="F111" i="3" s="1"/>
  <c r="G111" i="3" a="1"/>
  <c r="G111" i="3" s="1"/>
  <c r="I111" i="3"/>
  <c r="C112" i="3"/>
  <c r="E112" i="3" s="1" a="1"/>
  <c r="E112" i="3" s="1"/>
  <c r="D112" i="3" a="1"/>
  <c r="D112" i="3"/>
  <c r="G112" i="3" a="1"/>
  <c r="G112" i="3" s="1"/>
  <c r="I112" i="3"/>
  <c r="C113" i="3"/>
  <c r="D113" i="3" a="1"/>
  <c r="D113" i="3" s="1"/>
  <c r="H113" i="3" s="1"/>
  <c r="E113" i="3" a="1"/>
  <c r="E113" i="3" s="1"/>
  <c r="F113" i="3" a="1"/>
  <c r="F113" i="3"/>
  <c r="G113" i="3" a="1"/>
  <c r="G113" i="3" s="1"/>
  <c r="I113" i="3"/>
  <c r="C114" i="3"/>
  <c r="D114" i="3" s="1" a="1"/>
  <c r="D114" i="3" s="1"/>
  <c r="C115" i="3"/>
  <c r="G115" i="3" s="1" a="1"/>
  <c r="G115" i="3" s="1"/>
  <c r="D115" i="3" a="1"/>
  <c r="D115" i="3" s="1"/>
  <c r="F115" i="3" a="1"/>
  <c r="F115" i="3" s="1"/>
  <c r="H115" i="3"/>
  <c r="A115" i="3" s="1"/>
  <c r="C116" i="3"/>
  <c r="E116" i="3" s="1" a="1"/>
  <c r="E116" i="3" s="1"/>
  <c r="I116" i="3"/>
  <c r="C117" i="3"/>
  <c r="D117" i="3" s="1" a="1"/>
  <c r="D117" i="3" s="1"/>
  <c r="E117" i="3" a="1"/>
  <c r="E117" i="3" s="1"/>
  <c r="F117" i="3" a="1"/>
  <c r="F117" i="3" s="1"/>
  <c r="G117" i="3" a="1"/>
  <c r="G117" i="3" s="1"/>
  <c r="I117" i="3"/>
  <c r="C118" i="3"/>
  <c r="F118" i="3" s="1" a="1"/>
  <c r="F118" i="3" s="1"/>
  <c r="C119" i="3"/>
  <c r="D119" i="3" a="1"/>
  <c r="D119" i="3" s="1"/>
  <c r="E119" i="3" a="1"/>
  <c r="E119" i="3"/>
  <c r="F119" i="3" a="1"/>
  <c r="F119" i="3" s="1"/>
  <c r="G119" i="3" a="1"/>
  <c r="G119" i="3" s="1"/>
  <c r="H119" i="3"/>
  <c r="A119" i="3" s="1"/>
  <c r="I119" i="3"/>
  <c r="C120" i="3"/>
  <c r="E120" i="3" s="1" a="1"/>
  <c r="E120" i="3" s="1"/>
  <c r="D120" i="3" a="1"/>
  <c r="D120" i="3"/>
  <c r="G120" i="3" a="1"/>
  <c r="G120" i="3" s="1"/>
  <c r="H120" i="3"/>
  <c r="I120" i="3"/>
  <c r="A120" i="3"/>
  <c r="C91" i="3"/>
  <c r="D91" i="3" s="1" a="1"/>
  <c r="D91" i="3" s="1"/>
  <c r="I91" i="3"/>
  <c r="C92" i="3"/>
  <c r="D92" i="3" s="1" a="1"/>
  <c r="D92" i="3" s="1"/>
  <c r="G92" i="3" a="1"/>
  <c r="G92" i="3" s="1"/>
  <c r="C93" i="3"/>
  <c r="E93" i="3" s="1" a="1"/>
  <c r="E93" i="3" s="1"/>
  <c r="C94" i="3"/>
  <c r="E94" i="3" s="1" a="1"/>
  <c r="E94" i="3" s="1"/>
  <c r="D94" i="3" a="1"/>
  <c r="D94" i="3" s="1"/>
  <c r="F94" i="3" a="1"/>
  <c r="F94" i="3" s="1"/>
  <c r="H94" i="3"/>
  <c r="A94" i="3" s="1"/>
  <c r="I94" i="3"/>
  <c r="C95" i="3"/>
  <c r="E95" i="3" s="1" a="1"/>
  <c r="E95" i="3" s="1"/>
  <c r="D95" i="3" a="1"/>
  <c r="D95" i="3"/>
  <c r="F95" i="3" a="1"/>
  <c r="F95" i="3"/>
  <c r="G95" i="3" a="1"/>
  <c r="G95" i="3" s="1"/>
  <c r="H95" i="3"/>
  <c r="I95" i="3"/>
  <c r="C96" i="3"/>
  <c r="D96" i="3" a="1"/>
  <c r="D96" i="3"/>
  <c r="E96" i="3" a="1"/>
  <c r="E96" i="3" s="1"/>
  <c r="F96" i="3" a="1"/>
  <c r="F96" i="3"/>
  <c r="G96" i="3" a="1"/>
  <c r="G96" i="3" s="1"/>
  <c r="H96" i="3"/>
  <c r="I96" i="3"/>
  <c r="C97" i="3"/>
  <c r="G97" i="3" s="1" a="1"/>
  <c r="G97" i="3" s="1"/>
  <c r="C98" i="3"/>
  <c r="G98" i="3" s="1" a="1"/>
  <c r="G98" i="3" s="1"/>
  <c r="D98" i="3" a="1"/>
  <c r="D98" i="3" s="1"/>
  <c r="E98" i="3" a="1"/>
  <c r="E98" i="3"/>
  <c r="F98" i="3" a="1"/>
  <c r="F98" i="3" s="1"/>
  <c r="H98" i="3"/>
  <c r="A98" i="3" s="1"/>
  <c r="C99" i="3"/>
  <c r="D99" i="3" s="1" a="1"/>
  <c r="D99" i="3" s="1"/>
  <c r="E99" i="3" a="1"/>
  <c r="E99" i="3" s="1"/>
  <c r="I99" i="3"/>
  <c r="C100" i="3"/>
  <c r="G100" i="3" s="1" a="1"/>
  <c r="G100" i="3" s="1"/>
  <c r="C101" i="3"/>
  <c r="E101" i="3" s="1" a="1"/>
  <c r="E101" i="3" s="1"/>
  <c r="F101" i="3" a="1"/>
  <c r="F101" i="3" s="1"/>
  <c r="A95" i="3"/>
  <c r="A96" i="3"/>
  <c r="C72" i="3"/>
  <c r="D72" i="3" s="1" a="1"/>
  <c r="D72" i="3" s="1"/>
  <c r="I72" i="3"/>
  <c r="C73" i="3"/>
  <c r="D73" i="3" s="1" a="1"/>
  <c r="D73" i="3" s="1"/>
  <c r="E73" i="3" a="1"/>
  <c r="E73" i="3" s="1"/>
  <c r="F73" i="3" a="1"/>
  <c r="F73" i="3" s="1"/>
  <c r="G73" i="3" a="1"/>
  <c r="G73" i="3" s="1"/>
  <c r="C74" i="3"/>
  <c r="E74" i="3" s="1" a="1"/>
  <c r="E74" i="3" s="1"/>
  <c r="C75" i="3"/>
  <c r="E75" i="3" s="1" a="1"/>
  <c r="E75" i="3" s="1"/>
  <c r="D75" i="3" a="1"/>
  <c r="D75" i="3" s="1"/>
  <c r="F75" i="3" a="1"/>
  <c r="F75" i="3" s="1"/>
  <c r="G75" i="3" a="1"/>
  <c r="G75" i="3" s="1"/>
  <c r="I75" i="3"/>
  <c r="C76" i="3"/>
  <c r="D76" i="3" s="1" a="1"/>
  <c r="D76" i="3" s="1"/>
  <c r="F76" i="3" a="1"/>
  <c r="F76" i="3"/>
  <c r="G76" i="3" a="1"/>
  <c r="G76" i="3" s="1"/>
  <c r="I76" i="3"/>
  <c r="C77" i="3"/>
  <c r="D77" i="3" a="1"/>
  <c r="D77" i="3" s="1"/>
  <c r="H77" i="3" s="1"/>
  <c r="E77" i="3" a="1"/>
  <c r="E77" i="3" s="1"/>
  <c r="F77" i="3" a="1"/>
  <c r="F77" i="3" s="1"/>
  <c r="G77" i="3" a="1"/>
  <c r="G77" i="3" s="1"/>
  <c r="I77" i="3"/>
  <c r="C78" i="3"/>
  <c r="G78" i="3" s="1" a="1"/>
  <c r="G78" i="3" s="1"/>
  <c r="C79" i="3"/>
  <c r="D79" i="3" a="1"/>
  <c r="D79" i="3" s="1"/>
  <c r="E79" i="3" a="1"/>
  <c r="E79" i="3" s="1"/>
  <c r="F79" i="3" a="1"/>
  <c r="F79" i="3" s="1"/>
  <c r="G79" i="3" a="1"/>
  <c r="G79" i="3" s="1"/>
  <c r="I79" i="3"/>
  <c r="C80" i="3"/>
  <c r="D80" i="3" s="1" a="1"/>
  <c r="D80" i="3" s="1"/>
  <c r="I80" i="3"/>
  <c r="C81" i="3"/>
  <c r="I81" i="3" s="1"/>
  <c r="D81" i="3" a="1"/>
  <c r="D81" i="3" s="1"/>
  <c r="E81" i="3" a="1"/>
  <c r="E81" i="3" s="1"/>
  <c r="F81" i="3" a="1"/>
  <c r="F81" i="3" s="1"/>
  <c r="G81" i="3" a="1"/>
  <c r="G81" i="3" s="1"/>
  <c r="C82" i="3"/>
  <c r="E82" i="3" s="1" a="1"/>
  <c r="E82" i="3" s="1"/>
  <c r="C83" i="3"/>
  <c r="I83" i="3" s="1"/>
  <c r="D83" i="3" a="1"/>
  <c r="D83" i="3" s="1"/>
  <c r="H83" i="3" s="1"/>
  <c r="E83" i="3" a="1"/>
  <c r="E83" i="3" s="1"/>
  <c r="F83" i="3" a="1"/>
  <c r="F83" i="3" s="1"/>
  <c r="G83" i="3" a="1"/>
  <c r="G83" i="3" s="1"/>
  <c r="C84" i="3"/>
  <c r="F84" i="3" s="1" a="1"/>
  <c r="F84" i="3" s="1"/>
  <c r="I84" i="3"/>
  <c r="C85" i="3"/>
  <c r="D85" i="3" a="1"/>
  <c r="D85" i="3" s="1"/>
  <c r="E85" i="3" a="1"/>
  <c r="E85" i="3" s="1"/>
  <c r="F85" i="3" a="1"/>
  <c r="F85" i="3" s="1"/>
  <c r="G85" i="3" a="1"/>
  <c r="G85" i="3" s="1"/>
  <c r="H85" i="3"/>
  <c r="I85" i="3"/>
  <c r="C86" i="3"/>
  <c r="G86" i="3" s="1" a="1"/>
  <c r="G86" i="3" s="1"/>
  <c r="A85" i="3"/>
  <c r="C54" i="3"/>
  <c r="D54" i="3" s="1" a="1"/>
  <c r="D54" i="3" s="1"/>
  <c r="I54" i="3"/>
  <c r="C55" i="3"/>
  <c r="D55" i="3" s="1" a="1"/>
  <c r="D55" i="3" s="1"/>
  <c r="E55" i="3" a="1"/>
  <c r="E55" i="3" s="1"/>
  <c r="F55" i="3" a="1"/>
  <c r="F55" i="3" s="1"/>
  <c r="G55" i="3" a="1"/>
  <c r="G55" i="3" s="1"/>
  <c r="C56" i="3"/>
  <c r="E56" i="3" s="1" a="1"/>
  <c r="E56" i="3" s="1"/>
  <c r="I56" i="3"/>
  <c r="C57" i="3"/>
  <c r="E57" i="3" s="1" a="1"/>
  <c r="E57" i="3" s="1"/>
  <c r="D57" i="3" a="1"/>
  <c r="D57" i="3" s="1"/>
  <c r="F57" i="3" a="1"/>
  <c r="F57" i="3" s="1"/>
  <c r="G57" i="3" a="1"/>
  <c r="G57" i="3" s="1"/>
  <c r="I57" i="3"/>
  <c r="C58" i="3"/>
  <c r="F58" i="3" s="1" a="1"/>
  <c r="F58" i="3" s="1"/>
  <c r="I58" i="3"/>
  <c r="C59" i="3"/>
  <c r="D59" i="3" a="1"/>
  <c r="D59" i="3" s="1"/>
  <c r="H59" i="3" s="1"/>
  <c r="E59" i="3" a="1"/>
  <c r="E59" i="3" s="1"/>
  <c r="F59" i="3" a="1"/>
  <c r="F59" i="3" s="1"/>
  <c r="G59" i="3" a="1"/>
  <c r="G59" i="3" s="1"/>
  <c r="I59" i="3"/>
  <c r="C60" i="3"/>
  <c r="G60" i="3" s="1" a="1"/>
  <c r="G60" i="3" s="1"/>
  <c r="C61" i="3"/>
  <c r="D61" i="3" a="1"/>
  <c r="D61" i="3" s="1"/>
  <c r="E61" i="3" a="1"/>
  <c r="E61" i="3" s="1"/>
  <c r="F61" i="3" a="1"/>
  <c r="F61" i="3" s="1"/>
  <c r="G61" i="3" a="1"/>
  <c r="G61" i="3" s="1"/>
  <c r="I61" i="3"/>
  <c r="C62" i="3"/>
  <c r="D62" i="3" s="1" a="1"/>
  <c r="D62" i="3" s="1"/>
  <c r="C63" i="3"/>
  <c r="I63" i="3" s="1"/>
  <c r="D63" i="3" a="1"/>
  <c r="D63" i="3" s="1"/>
  <c r="E63" i="3" a="1"/>
  <c r="E63" i="3" s="1"/>
  <c r="F63" i="3" a="1"/>
  <c r="F63" i="3" s="1"/>
  <c r="G63" i="3" a="1"/>
  <c r="G63" i="3" s="1"/>
  <c r="C64" i="3"/>
  <c r="E64" i="3" s="1" a="1"/>
  <c r="E64" i="3" s="1"/>
  <c r="I64" i="3"/>
  <c r="C65" i="3"/>
  <c r="I65" i="3" s="1"/>
  <c r="D65" i="3" a="1"/>
  <c r="D65" i="3" s="1"/>
  <c r="E65" i="3" a="1"/>
  <c r="E65" i="3" s="1"/>
  <c r="F65" i="3" a="1"/>
  <c r="F65" i="3" s="1"/>
  <c r="G65" i="3" a="1"/>
  <c r="G65" i="3" s="1"/>
  <c r="H65" i="3"/>
  <c r="A65" i="3" s="1"/>
  <c r="C66" i="3"/>
  <c r="F66" i="3" s="1" a="1"/>
  <c r="F66" i="3" s="1"/>
  <c r="I66" i="3"/>
  <c r="C67" i="3"/>
  <c r="I67" i="3" s="1"/>
  <c r="D67" i="3" a="1"/>
  <c r="D67" i="3" s="1"/>
  <c r="E67" i="3" a="1"/>
  <c r="E67" i="3" s="1"/>
  <c r="F67" i="3" a="1"/>
  <c r="F67" i="3" s="1"/>
  <c r="G67" i="3" a="1"/>
  <c r="G67" i="3" s="1"/>
  <c r="H67" i="3"/>
  <c r="A67" i="3" s="1"/>
  <c r="C35" i="3"/>
  <c r="D35" i="3" s="1" a="1"/>
  <c r="D35" i="3" s="1"/>
  <c r="G35" i="3" a="1"/>
  <c r="G35" i="3" s="1"/>
  <c r="C36" i="3"/>
  <c r="G36" i="3" s="1" a="1"/>
  <c r="G36" i="3" s="1"/>
  <c r="F36" i="3" a="1"/>
  <c r="F36" i="3" s="1"/>
  <c r="C37" i="3"/>
  <c r="E37" i="3" s="1" a="1"/>
  <c r="E37" i="3" s="1"/>
  <c r="D37" i="3" a="1"/>
  <c r="D37" i="3"/>
  <c r="I37" i="3"/>
  <c r="C38" i="3"/>
  <c r="D38" i="3" s="1" a="1"/>
  <c r="D38" i="3" s="1"/>
  <c r="F38" i="3" a="1"/>
  <c r="F38" i="3"/>
  <c r="G38" i="3" a="1"/>
  <c r="G38" i="3" s="1"/>
  <c r="I38" i="3"/>
  <c r="C39" i="3"/>
  <c r="D39" i="3" s="1" a="1"/>
  <c r="D39" i="3" s="1"/>
  <c r="E39" i="3" a="1"/>
  <c r="E39" i="3"/>
  <c r="F39" i="3" a="1"/>
  <c r="F39" i="3" s="1"/>
  <c r="G39" i="3" a="1"/>
  <c r="G39" i="3" s="1"/>
  <c r="I39" i="3"/>
  <c r="C40" i="3"/>
  <c r="I40" i="3" s="1"/>
  <c r="D40" i="3" a="1"/>
  <c r="D40" i="3" s="1"/>
  <c r="C41" i="3"/>
  <c r="E41" i="3" s="1" a="1"/>
  <c r="E41" i="3" s="1"/>
  <c r="D41" i="3" a="1"/>
  <c r="D41" i="3" s="1"/>
  <c r="F41" i="3" a="1"/>
  <c r="F41" i="3"/>
  <c r="G41" i="3" a="1"/>
  <c r="G41" i="3" s="1"/>
  <c r="I41" i="3"/>
  <c r="C42" i="3"/>
  <c r="D42" i="3" a="1"/>
  <c r="D42" i="3"/>
  <c r="H42" i="3" s="1"/>
  <c r="E42" i="3" a="1"/>
  <c r="E42" i="3" s="1"/>
  <c r="F42" i="3" a="1"/>
  <c r="F42" i="3"/>
  <c r="G42" i="3" a="1"/>
  <c r="G42" i="3" s="1"/>
  <c r="I42" i="3"/>
  <c r="C43" i="3"/>
  <c r="D43" i="3" s="1" a="1"/>
  <c r="D43" i="3" s="1"/>
  <c r="C44" i="3"/>
  <c r="G44" i="3" s="1" a="1"/>
  <c r="G44" i="3" s="1"/>
  <c r="F44" i="3" a="1"/>
  <c r="F44" i="3" s="1"/>
  <c r="C45" i="3"/>
  <c r="G45" i="3" s="1" a="1"/>
  <c r="G45" i="3" s="1"/>
  <c r="D45" i="3" a="1"/>
  <c r="D45" i="3"/>
  <c r="E45" i="3" a="1"/>
  <c r="E45" i="3" s="1"/>
  <c r="F45" i="3" a="1"/>
  <c r="F45" i="3" s="1"/>
  <c r="I45" i="3"/>
  <c r="C46" i="3"/>
  <c r="D46" i="3" s="1" a="1"/>
  <c r="D46" i="3" s="1"/>
  <c r="C47" i="3"/>
  <c r="D47" i="3" s="1" a="1"/>
  <c r="D47" i="3" s="1"/>
  <c r="E47" i="3" a="1"/>
  <c r="E47" i="3"/>
  <c r="F47" i="3" a="1"/>
  <c r="F47" i="3" s="1"/>
  <c r="G47" i="3" a="1"/>
  <c r="G47" i="3" s="1"/>
  <c r="C48" i="3"/>
  <c r="E48" i="3" s="1" a="1"/>
  <c r="E48" i="3" s="1"/>
  <c r="D48" i="3" a="1"/>
  <c r="D48" i="3" s="1"/>
  <c r="I48" i="3"/>
  <c r="C49" i="3"/>
  <c r="E49" i="3" s="1" a="1"/>
  <c r="E49" i="3" s="1"/>
  <c r="D49" i="3" a="1"/>
  <c r="D49" i="3" s="1"/>
  <c r="F49" i="3" a="1"/>
  <c r="F49" i="3"/>
  <c r="G49" i="3" a="1"/>
  <c r="G49" i="3" s="1"/>
  <c r="H49" i="3"/>
  <c r="I49" i="3"/>
  <c r="A49" i="3"/>
  <c r="C15" i="3"/>
  <c r="D15" i="3" s="1" a="1"/>
  <c r="D15" i="3" s="1"/>
  <c r="I15" i="3"/>
  <c r="C16" i="3"/>
  <c r="D16" i="3" s="1" a="1"/>
  <c r="D16" i="3" s="1"/>
  <c r="C17" i="3"/>
  <c r="E17" i="3" s="1" a="1"/>
  <c r="E17" i="3" s="1"/>
  <c r="F17" i="3" a="1"/>
  <c r="F17" i="3" s="1"/>
  <c r="G17" i="3" a="1"/>
  <c r="G17" i="3" s="1"/>
  <c r="I17" i="3"/>
  <c r="C18" i="3"/>
  <c r="E18" i="3" s="1" a="1"/>
  <c r="E18" i="3" s="1"/>
  <c r="D18" i="3" a="1"/>
  <c r="D18" i="3"/>
  <c r="F18" i="3" a="1"/>
  <c r="F18" i="3" s="1"/>
  <c r="G18" i="3" a="1"/>
  <c r="G18" i="3" s="1"/>
  <c r="I18" i="3"/>
  <c r="C19" i="3"/>
  <c r="E19" i="3" s="1" a="1"/>
  <c r="E19" i="3" s="1"/>
  <c r="D19" i="3" a="1"/>
  <c r="D19" i="3" s="1"/>
  <c r="F19" i="3" a="1"/>
  <c r="F19" i="3"/>
  <c r="G19" i="3" a="1"/>
  <c r="G19" i="3" s="1"/>
  <c r="I19" i="3"/>
  <c r="C20" i="3"/>
  <c r="D20" i="3" a="1"/>
  <c r="D20" i="3" s="1"/>
  <c r="H20" i="3" s="1"/>
  <c r="E20" i="3" a="1"/>
  <c r="E20" i="3"/>
  <c r="F20" i="3" a="1"/>
  <c r="F20" i="3"/>
  <c r="G20" i="3" a="1"/>
  <c r="G20" i="3" s="1"/>
  <c r="I20" i="3"/>
  <c r="C21" i="3"/>
  <c r="G21" i="3" s="1" a="1"/>
  <c r="G21" i="3" s="1"/>
  <c r="D21" i="3" a="1"/>
  <c r="D21" i="3" s="1"/>
  <c r="C22" i="3"/>
  <c r="G22" i="3" s="1" a="1"/>
  <c r="G22" i="3" s="1"/>
  <c r="F22" i="3" a="1"/>
  <c r="F22" i="3"/>
  <c r="C23" i="3"/>
  <c r="D23" i="3" s="1" a="1"/>
  <c r="D23" i="3" s="1"/>
  <c r="E23" i="3" a="1"/>
  <c r="E23" i="3" s="1"/>
  <c r="I23" i="3"/>
  <c r="C24" i="3"/>
  <c r="D24" i="3" s="1" a="1"/>
  <c r="D24" i="3" s="1"/>
  <c r="C25" i="3"/>
  <c r="E25" i="3" s="1" a="1"/>
  <c r="E25" i="3" s="1"/>
  <c r="F25" i="3" a="1"/>
  <c r="F25" i="3" s="1"/>
  <c r="C26" i="3"/>
  <c r="E26" i="3" s="1" a="1"/>
  <c r="E26" i="3" s="1"/>
  <c r="D26" i="3" a="1"/>
  <c r="D26" i="3"/>
  <c r="F26" i="3" a="1"/>
  <c r="F26" i="3" s="1"/>
  <c r="G26" i="3" a="1"/>
  <c r="G26" i="3" s="1"/>
  <c r="I26" i="3"/>
  <c r="C27" i="3"/>
  <c r="E27" i="3" s="1" a="1"/>
  <c r="E27" i="3" s="1"/>
  <c r="D27" i="3" a="1"/>
  <c r="D27" i="3" s="1"/>
  <c r="F27" i="3" a="1"/>
  <c r="F27" i="3" s="1"/>
  <c r="G27" i="3" a="1"/>
  <c r="G27" i="3" s="1"/>
  <c r="I27" i="3"/>
  <c r="C28" i="3"/>
  <c r="D28" i="3" a="1"/>
  <c r="D28" i="3"/>
  <c r="E28" i="3" a="1"/>
  <c r="E28" i="3"/>
  <c r="F28" i="3" a="1"/>
  <c r="F28" i="3"/>
  <c r="G28" i="3" a="1"/>
  <c r="G28" i="3" s="1"/>
  <c r="I28" i="3"/>
  <c r="C29" i="3"/>
  <c r="I29" i="3" s="1"/>
  <c r="D29" i="3" a="1"/>
  <c r="D29" i="3" s="1"/>
  <c r="E29" i="3" a="1"/>
  <c r="E29" i="3" s="1"/>
  <c r="H29" i="3"/>
  <c r="A29" i="3" s="1"/>
  <c r="C30" i="3"/>
  <c r="G30" i="3" s="1" a="1"/>
  <c r="G30" i="3" s="1"/>
  <c r="H111" i="3" l="1"/>
  <c r="F120" i="3" a="1"/>
  <c r="F120" i="3" s="1"/>
  <c r="E118" i="3" a="1"/>
  <c r="E118" i="3" s="1"/>
  <c r="H116" i="3"/>
  <c r="A116" i="3" s="1"/>
  <c r="D116" i="3" a="1"/>
  <c r="D116" i="3" s="1"/>
  <c r="G114" i="3" a="1"/>
  <c r="G114" i="3" s="1"/>
  <c r="F112" i="3" a="1"/>
  <c r="F112" i="3" s="1"/>
  <c r="H112" i="3" s="1"/>
  <c r="A112" i="3" s="1"/>
  <c r="E110" i="3" a="1"/>
  <c r="E110" i="3" s="1"/>
  <c r="D108" i="3" a="1"/>
  <c r="D108" i="3" s="1"/>
  <c r="H108" i="3" s="1"/>
  <c r="G106" i="3" a="1"/>
  <c r="G106" i="3" s="1"/>
  <c r="H106" i="3" s="1"/>
  <c r="E115" i="3" a="1"/>
  <c r="E115" i="3" s="1"/>
  <c r="E107" i="3" a="1"/>
  <c r="E107" i="3" s="1"/>
  <c r="H107" i="3" s="1"/>
  <c r="I118" i="3"/>
  <c r="I110" i="3"/>
  <c r="H118" i="3"/>
  <c r="A118" i="3" s="1"/>
  <c r="D118" i="3" a="1"/>
  <c r="D118" i="3" s="1"/>
  <c r="G116" i="3" a="1"/>
  <c r="G116" i="3" s="1"/>
  <c r="I115" i="3"/>
  <c r="F114" i="3" a="1"/>
  <c r="F114" i="3" s="1"/>
  <c r="D110" i="3" a="1"/>
  <c r="D110" i="3" s="1"/>
  <c r="H110" i="3" s="1"/>
  <c r="G108" i="3" a="1"/>
  <c r="G108" i="3" s="1"/>
  <c r="I107" i="3"/>
  <c r="F106" i="3" a="1"/>
  <c r="F106" i="3" s="1"/>
  <c r="E114" i="3" a="1"/>
  <c r="E114" i="3" s="1"/>
  <c r="G110" i="3" a="1"/>
  <c r="G110" i="3" s="1"/>
  <c r="E106" i="3" a="1"/>
  <c r="E106" i="3" s="1"/>
  <c r="H117" i="3"/>
  <c r="A117" i="3" s="1"/>
  <c r="I114" i="3"/>
  <c r="H109" i="3"/>
  <c r="I106" i="3"/>
  <c r="G118" i="3" a="1"/>
  <c r="G118" i="3" s="1"/>
  <c r="F116" i="3" a="1"/>
  <c r="F116" i="3" s="1"/>
  <c r="H114" i="3"/>
  <c r="I101" i="3"/>
  <c r="F100" i="3" a="1"/>
  <c r="F100" i="3" s="1"/>
  <c r="G94" i="3" a="1"/>
  <c r="G94" i="3" s="1"/>
  <c r="I93" i="3"/>
  <c r="F92" i="3" a="1"/>
  <c r="F92" i="3" s="1"/>
  <c r="H101" i="3"/>
  <c r="A101" i="3" s="1"/>
  <c r="D101" i="3" a="1"/>
  <c r="D101" i="3" s="1"/>
  <c r="G99" i="3" a="1"/>
  <c r="G99" i="3" s="1"/>
  <c r="I98" i="3"/>
  <c r="F97" i="3" a="1"/>
  <c r="F97" i="3" s="1"/>
  <c r="H93" i="3"/>
  <c r="A93" i="3" s="1"/>
  <c r="D93" i="3" a="1"/>
  <c r="D93" i="3" s="1"/>
  <c r="G91" i="3" a="1"/>
  <c r="G91" i="3" s="1"/>
  <c r="E97" i="3" a="1"/>
  <c r="E97" i="3" s="1"/>
  <c r="G93" i="3" a="1"/>
  <c r="G93" i="3" s="1"/>
  <c r="I92" i="3"/>
  <c r="F91" i="3" a="1"/>
  <c r="F91" i="3" s="1"/>
  <c r="H91" i="3" s="1"/>
  <c r="A91" i="3" s="1"/>
  <c r="E100" i="3" a="1"/>
  <c r="E100" i="3" s="1"/>
  <c r="E92" i="3" a="1"/>
  <c r="E92" i="3" s="1"/>
  <c r="G101" i="3" a="1"/>
  <c r="G101" i="3" s="1"/>
  <c r="I100" i="3"/>
  <c r="F99" i="3" a="1"/>
  <c r="F99" i="3" s="1"/>
  <c r="H100" i="3"/>
  <c r="A100" i="3" s="1"/>
  <c r="D100" i="3" a="1"/>
  <c r="D100" i="3" s="1"/>
  <c r="I97" i="3"/>
  <c r="H92" i="3"/>
  <c r="A92" i="3" s="1"/>
  <c r="H97" i="3"/>
  <c r="A97" i="3" s="1"/>
  <c r="D97" i="3" a="1"/>
  <c r="D97" i="3" s="1"/>
  <c r="F93" i="3" a="1"/>
  <c r="F93" i="3" s="1"/>
  <c r="E91" i="3" a="1"/>
  <c r="E91" i="3" s="1"/>
  <c r="H99" i="3"/>
  <c r="A99" i="3" s="1"/>
  <c r="H81" i="3"/>
  <c r="H79" i="3"/>
  <c r="H75" i="3"/>
  <c r="I82" i="3"/>
  <c r="I74" i="3"/>
  <c r="F86" i="3" a="1"/>
  <c r="F86" i="3" s="1"/>
  <c r="E84" i="3" a="1"/>
  <c r="E84" i="3" s="1"/>
  <c r="D82" i="3" a="1"/>
  <c r="D82" i="3" s="1"/>
  <c r="H82" i="3" s="1"/>
  <c r="A82" i="3" s="1"/>
  <c r="G80" i="3" a="1"/>
  <c r="G80" i="3" s="1"/>
  <c r="F78" i="3" a="1"/>
  <c r="F78" i="3" s="1"/>
  <c r="E76" i="3" a="1"/>
  <c r="E76" i="3" s="1"/>
  <c r="H76" i="3" s="1"/>
  <c r="D74" i="3" a="1"/>
  <c r="D74" i="3" s="1"/>
  <c r="H74" i="3" s="1"/>
  <c r="G72" i="3" a="1"/>
  <c r="G72" i="3" s="1"/>
  <c r="E86" i="3" a="1"/>
  <c r="E86" i="3" s="1"/>
  <c r="H84" i="3"/>
  <c r="A84" i="3" s="1"/>
  <c r="D84" i="3" a="1"/>
  <c r="D84" i="3" s="1"/>
  <c r="G82" i="3" a="1"/>
  <c r="G82" i="3" s="1"/>
  <c r="F80" i="3" a="1"/>
  <c r="F80" i="3" s="1"/>
  <c r="E78" i="3" a="1"/>
  <c r="E78" i="3" s="1"/>
  <c r="G74" i="3" a="1"/>
  <c r="G74" i="3" s="1"/>
  <c r="I73" i="3"/>
  <c r="F72" i="3" a="1"/>
  <c r="F72" i="3" s="1"/>
  <c r="I78" i="3"/>
  <c r="H73" i="3"/>
  <c r="I86" i="3"/>
  <c r="H86" i="3"/>
  <c r="A86" i="3" s="1"/>
  <c r="D86" i="3" a="1"/>
  <c r="D86" i="3" s="1"/>
  <c r="G84" i="3" a="1"/>
  <c r="G84" i="3" s="1"/>
  <c r="F82" i="3" a="1"/>
  <c r="F82" i="3" s="1"/>
  <c r="E80" i="3" a="1"/>
  <c r="E80" i="3" s="1"/>
  <c r="H80" i="3" s="1"/>
  <c r="D78" i="3" a="1"/>
  <c r="D78" i="3" s="1"/>
  <c r="H78" i="3" s="1"/>
  <c r="A78" i="3" s="1"/>
  <c r="F74" i="3" a="1"/>
  <c r="F74" i="3" s="1"/>
  <c r="E72" i="3" a="1"/>
  <c r="E72" i="3" s="1"/>
  <c r="H72" i="3" s="1"/>
  <c r="H61" i="3"/>
  <c r="H63" i="3"/>
  <c r="H57" i="3"/>
  <c r="E66" i="3" a="1"/>
  <c r="E66" i="3" s="1"/>
  <c r="H64" i="3"/>
  <c r="A64" i="3" s="1"/>
  <c r="D64" i="3" a="1"/>
  <c r="D64" i="3" s="1"/>
  <c r="G62" i="3" a="1"/>
  <c r="G62" i="3" s="1"/>
  <c r="F60" i="3" a="1"/>
  <c r="F60" i="3" s="1"/>
  <c r="E58" i="3" a="1"/>
  <c r="E58" i="3" s="1"/>
  <c r="D56" i="3" a="1"/>
  <c r="D56" i="3" s="1"/>
  <c r="H56" i="3" s="1"/>
  <c r="G54" i="3" a="1"/>
  <c r="G54" i="3" s="1"/>
  <c r="H66" i="3"/>
  <c r="A66" i="3" s="1"/>
  <c r="D66" i="3" a="1"/>
  <c r="D66" i="3" s="1"/>
  <c r="G64" i="3" a="1"/>
  <c r="G64" i="3" s="1"/>
  <c r="F62" i="3" a="1"/>
  <c r="F62" i="3" s="1"/>
  <c r="E60" i="3" a="1"/>
  <c r="E60" i="3" s="1"/>
  <c r="H60" i="3" s="1"/>
  <c r="A60" i="3" s="1"/>
  <c r="D58" i="3" a="1"/>
  <c r="D58" i="3" s="1"/>
  <c r="H58" i="3" s="1"/>
  <c r="G56" i="3" a="1"/>
  <c r="G56" i="3" s="1"/>
  <c r="I55" i="3"/>
  <c r="F54" i="3" a="1"/>
  <c r="F54" i="3" s="1"/>
  <c r="H55" i="3"/>
  <c r="I60" i="3"/>
  <c r="G66" i="3" a="1"/>
  <c r="G66" i="3" s="1"/>
  <c r="F64" i="3" a="1"/>
  <c r="F64" i="3" s="1"/>
  <c r="E62" i="3" a="1"/>
  <c r="E62" i="3" s="1"/>
  <c r="H62" i="3" s="1"/>
  <c r="D60" i="3" a="1"/>
  <c r="D60" i="3" s="1"/>
  <c r="G58" i="3" a="1"/>
  <c r="G58" i="3" s="1"/>
  <c r="F56" i="3" a="1"/>
  <c r="F56" i="3" s="1"/>
  <c r="E54" i="3" a="1"/>
  <c r="E54" i="3" s="1"/>
  <c r="H54" i="3" s="1"/>
  <c r="I62" i="3"/>
  <c r="H41" i="3"/>
  <c r="H45" i="3"/>
  <c r="E36" i="3" a="1"/>
  <c r="E36" i="3" s="1"/>
  <c r="G48" i="3" a="1"/>
  <c r="G48" i="3" s="1"/>
  <c r="I47" i="3"/>
  <c r="F46" i="3" a="1"/>
  <c r="F46" i="3" s="1"/>
  <c r="E44" i="3" a="1"/>
  <c r="E44" i="3" s="1"/>
  <c r="G40" i="3" a="1"/>
  <c r="G40" i="3" s="1"/>
  <c r="H47" i="3"/>
  <c r="I44" i="3"/>
  <c r="F43" i="3" a="1"/>
  <c r="F43" i="3" s="1"/>
  <c r="H39" i="3"/>
  <c r="G37" i="3" a="1"/>
  <c r="G37" i="3" s="1"/>
  <c r="I36" i="3"/>
  <c r="F35" i="3" a="1"/>
  <c r="F35" i="3" s="1"/>
  <c r="G43" i="3" a="1"/>
  <c r="G43" i="3" s="1"/>
  <c r="F48" i="3" a="1"/>
  <c r="F48" i="3" s="1"/>
  <c r="H48" i="3" s="1"/>
  <c r="E46" i="3" a="1"/>
  <c r="E46" i="3" s="1"/>
  <c r="H46" i="3" s="1"/>
  <c r="H44" i="3"/>
  <c r="D44" i="3" a="1"/>
  <c r="D44" i="3" s="1"/>
  <c r="F40" i="3" a="1"/>
  <c r="F40" i="3" s="1"/>
  <c r="E38" i="3" a="1"/>
  <c r="E38" i="3" s="1"/>
  <c r="H38" i="3" s="1"/>
  <c r="D36" i="3" a="1"/>
  <c r="D36" i="3" s="1"/>
  <c r="H36" i="3" s="1"/>
  <c r="A36" i="3" s="1"/>
  <c r="I46" i="3"/>
  <c r="F37" i="3" a="1"/>
  <c r="F37" i="3" s="1"/>
  <c r="H37" i="3" s="1"/>
  <c r="E35" i="3" a="1"/>
  <c r="E35" i="3" s="1"/>
  <c r="H35" i="3" s="1"/>
  <c r="G46" i="3" a="1"/>
  <c r="G46" i="3" s="1"/>
  <c r="E43" i="3" a="1"/>
  <c r="E43" i="3" s="1"/>
  <c r="H43" i="3" s="1"/>
  <c r="I43" i="3"/>
  <c r="E40" i="3" a="1"/>
  <c r="E40" i="3" s="1"/>
  <c r="H40" i="3" s="1"/>
  <c r="A40" i="3" s="1"/>
  <c r="I35" i="3"/>
  <c r="H19" i="3"/>
  <c r="H27" i="3"/>
  <c r="H28" i="3"/>
  <c r="H18" i="3"/>
  <c r="H26" i="3"/>
  <c r="G24" i="3" a="1"/>
  <c r="G24" i="3" s="1"/>
  <c r="G16" i="3" a="1"/>
  <c r="G16" i="3" s="1"/>
  <c r="G29" i="3" a="1"/>
  <c r="G29" i="3" s="1"/>
  <c r="E30" i="3" a="1"/>
  <c r="E30" i="3" s="1"/>
  <c r="I25" i="3"/>
  <c r="F24" i="3" a="1"/>
  <c r="F24" i="3" s="1"/>
  <c r="E22" i="3" a="1"/>
  <c r="E22" i="3" s="1"/>
  <c r="F16" i="3" a="1"/>
  <c r="F16" i="3" s="1"/>
  <c r="I30" i="3"/>
  <c r="F29" i="3" a="1"/>
  <c r="F29" i="3" s="1"/>
  <c r="D25" i="3" a="1"/>
  <c r="D25" i="3" s="1"/>
  <c r="H25" i="3" s="1"/>
  <c r="G23" i="3" a="1"/>
  <c r="G23" i="3" s="1"/>
  <c r="I22" i="3"/>
  <c r="F21" i="3" a="1"/>
  <c r="F21" i="3" s="1"/>
  <c r="D17" i="3" a="1"/>
  <c r="D17" i="3" s="1"/>
  <c r="H17" i="3" s="1"/>
  <c r="G15" i="3" a="1"/>
  <c r="G15" i="3" s="1"/>
  <c r="F30" i="3" a="1"/>
  <c r="F30" i="3" s="1"/>
  <c r="H30" i="3"/>
  <c r="A30" i="3" s="1"/>
  <c r="D30" i="3" a="1"/>
  <c r="D30" i="3" s="1"/>
  <c r="E24" i="3" a="1"/>
  <c r="E24" i="3" s="1"/>
  <c r="H24" i="3" s="1"/>
  <c r="D22" i="3" a="1"/>
  <c r="D22" i="3" s="1"/>
  <c r="H22" i="3" s="1"/>
  <c r="E16" i="3" a="1"/>
  <c r="E16" i="3" s="1"/>
  <c r="H16" i="3" s="1"/>
  <c r="F15" i="3" a="1"/>
  <c r="F15" i="3" s="1"/>
  <c r="G25" i="3" a="1"/>
  <c r="G25" i="3" s="1"/>
  <c r="I24" i="3"/>
  <c r="F23" i="3" a="1"/>
  <c r="F23" i="3" s="1"/>
  <c r="H23" i="3" s="1"/>
  <c r="E21" i="3" a="1"/>
  <c r="E21" i="3" s="1"/>
  <c r="H21" i="3" s="1"/>
  <c r="A21" i="3" s="1"/>
  <c r="I16" i="3"/>
  <c r="I21" i="3"/>
  <c r="E15" i="3" a="1"/>
  <c r="E15" i="3" s="1"/>
  <c r="H15" i="3" s="1"/>
  <c r="A107" i="3" l="1"/>
  <c r="A110" i="3"/>
  <c r="A106" i="3"/>
  <c r="A113" i="3"/>
  <c r="A108" i="3"/>
  <c r="A109" i="3"/>
  <c r="A114" i="3"/>
  <c r="A111" i="3"/>
  <c r="A80" i="3"/>
  <c r="A74" i="3"/>
  <c r="A76" i="3"/>
  <c r="A72" i="3"/>
  <c r="A83" i="3"/>
  <c r="A77" i="3"/>
  <c r="A75" i="3"/>
  <c r="A73" i="3"/>
  <c r="A79" i="3"/>
  <c r="A81" i="3"/>
  <c r="A54" i="3"/>
  <c r="A59" i="3"/>
  <c r="A56" i="3"/>
  <c r="A62" i="3"/>
  <c r="A58" i="3"/>
  <c r="A55" i="3"/>
  <c r="A57" i="3"/>
  <c r="A63" i="3"/>
  <c r="A61" i="3"/>
  <c r="A38" i="3"/>
  <c r="A43" i="3"/>
  <c r="A35" i="3"/>
  <c r="A42" i="3"/>
  <c r="A46" i="3"/>
  <c r="A37" i="3"/>
  <c r="A48" i="3"/>
  <c r="A39" i="3"/>
  <c r="A45" i="3"/>
  <c r="A47" i="3"/>
  <c r="A44" i="3"/>
  <c r="A41" i="3"/>
  <c r="A25" i="3"/>
  <c r="A16" i="3"/>
  <c r="A17" i="3"/>
  <c r="A22" i="3"/>
  <c r="A23" i="3"/>
  <c r="A15" i="3"/>
  <c r="A20" i="3"/>
  <c r="A24" i="3"/>
  <c r="A26" i="3"/>
  <c r="A18" i="3"/>
  <c r="A28" i="3"/>
  <c r="A27" i="3"/>
  <c r="A19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<sst xmlns="http://schemas.openxmlformats.org/spreadsheetml/2006/main" count="1475" uniqueCount="690">
  <si>
    <t>Position</t>
  </si>
  <si>
    <t>Name</t>
  </si>
  <si>
    <t>School</t>
  </si>
  <si>
    <t>Ystalyfera</t>
  </si>
  <si>
    <t>Gwyr</t>
  </si>
  <si>
    <t>Penyrheol</t>
  </si>
  <si>
    <t>Bryn Tawe</t>
  </si>
  <si>
    <t>Bro Dur</t>
  </si>
  <si>
    <t>Bishop Vaughan</t>
  </si>
  <si>
    <t>?</t>
  </si>
  <si>
    <t>Cwmtawe</t>
  </si>
  <si>
    <t>St Josephs</t>
  </si>
  <si>
    <t>Dylan Thomas</t>
  </si>
  <si>
    <t>Poppy Jones</t>
  </si>
  <si>
    <t>Ava Jones</t>
  </si>
  <si>
    <t>Sofia Morgan</t>
  </si>
  <si>
    <t>Erin Edy</t>
  </si>
  <si>
    <t>Teegan Morris</t>
  </si>
  <si>
    <t>Olivia Lily Lewis</t>
  </si>
  <si>
    <t>Ellie Evans</t>
  </si>
  <si>
    <t>Gwen Evans</t>
  </si>
  <si>
    <t>Freya Morgan</t>
  </si>
  <si>
    <t>Sofia Patterson</t>
  </si>
  <si>
    <t>Ffion Evans</t>
  </si>
  <si>
    <t>Eryn Rogers</t>
  </si>
  <si>
    <t>Lily Davies</t>
  </si>
  <si>
    <t>Catrin Hadley</t>
  </si>
  <si>
    <t>Gwen Cole</t>
  </si>
  <si>
    <t>Maisie Brown</t>
  </si>
  <si>
    <t>Mollie Lewis</t>
  </si>
  <si>
    <t>Cali Roberts</t>
  </si>
  <si>
    <t>Emily Pereria</t>
  </si>
  <si>
    <t>Cara Sarsfield</t>
  </si>
  <si>
    <t>Chariiss Eginfumi</t>
  </si>
  <si>
    <t>Sophia Harris</t>
  </si>
  <si>
    <t>Ayana Williams</t>
  </si>
  <si>
    <t>Michell Ohabar</t>
  </si>
  <si>
    <t>Hephzilah Omoshegun</t>
  </si>
  <si>
    <t>Savannah</t>
  </si>
  <si>
    <t>Fatou</t>
  </si>
  <si>
    <t>Eira Oseng-Rees</t>
  </si>
  <si>
    <t>Sophia Tizard-Varcoe</t>
  </si>
  <si>
    <t>Megan Anthony</t>
  </si>
  <si>
    <t>Eva Protheroe</t>
  </si>
  <si>
    <t>Kami Sayce</t>
  </si>
  <si>
    <t>Tayah Miller</t>
  </si>
  <si>
    <t>Emily Bereton</t>
  </si>
  <si>
    <t>Ruby Probyn</t>
  </si>
  <si>
    <t>Pheobe Davies</t>
  </si>
  <si>
    <t>Mia Thomas</t>
  </si>
  <si>
    <t>Macey Belle Thomas</t>
  </si>
  <si>
    <t>Gwen Thomas</t>
  </si>
  <si>
    <t>Rosie Hopgood</t>
  </si>
  <si>
    <t>Millie Thomas</t>
  </si>
  <si>
    <t>Isabeel Jones</t>
  </si>
  <si>
    <t>Belle Divari</t>
  </si>
  <si>
    <t>Kenra Argikan</t>
  </si>
  <si>
    <t>Zara Williams</t>
  </si>
  <si>
    <t>Isabelle Buston</t>
  </si>
  <si>
    <t>Freya Brren</t>
  </si>
  <si>
    <t>Darra Clots</t>
  </si>
  <si>
    <t>Darcy Lewis</t>
  </si>
  <si>
    <t>Darcie Calwaalader</t>
  </si>
  <si>
    <t>Emily O'Connor</t>
  </si>
  <si>
    <t>Lacey Caulfield</t>
  </si>
  <si>
    <t>Quinn Thomas</t>
  </si>
  <si>
    <t>Alice Evans</t>
  </si>
  <si>
    <t>Mali Jones</t>
  </si>
  <si>
    <t>Henley Buthcher</t>
  </si>
  <si>
    <t>Ava Rose Thomas</t>
  </si>
  <si>
    <t>Maia Edwards</t>
  </si>
  <si>
    <t>Chloe Davies</t>
  </si>
  <si>
    <t>Sophia Verbeck</t>
  </si>
  <si>
    <t>Molly Mae Mcqueen</t>
  </si>
  <si>
    <t>Violet Griffiths</t>
  </si>
  <si>
    <t>Anelia Wade</t>
  </si>
  <si>
    <t>Ny Walters</t>
  </si>
  <si>
    <t>Isabelle Davies</t>
  </si>
  <si>
    <t>Bonnie Davies</t>
  </si>
  <si>
    <t>Leila Finney</t>
  </si>
  <si>
    <t>Hanna Van Rees</t>
  </si>
  <si>
    <t>Skye Evans Rae</t>
  </si>
  <si>
    <t>Sophie Davies</t>
  </si>
  <si>
    <t>Grace Thorne</t>
  </si>
  <si>
    <t>Georgia Thomas</t>
  </si>
  <si>
    <t>Amalie Keane</t>
  </si>
  <si>
    <t>Maddie Watkins</t>
  </si>
  <si>
    <t>Gwennan Lewis</t>
  </si>
  <si>
    <t>Inida Wilcox</t>
  </si>
  <si>
    <t>Cadi Thomas</t>
  </si>
  <si>
    <t>Sophie Beynon</t>
  </si>
  <si>
    <t>Anais Griffiths</t>
  </si>
  <si>
    <t>Amber Fall</t>
  </si>
  <si>
    <t>Thia Gallagher</t>
  </si>
  <si>
    <t>Elsa Jacomelli</t>
  </si>
  <si>
    <t>Cadi Rees</t>
  </si>
  <si>
    <t>Trudy Jones</t>
  </si>
  <si>
    <t>Summer Cheval</t>
  </si>
  <si>
    <t>Millie Turner</t>
  </si>
  <si>
    <t>Eirwen Williams</t>
  </si>
  <si>
    <t>Seren Arben</t>
  </si>
  <si>
    <t>Seren Carsen</t>
  </si>
  <si>
    <t>Frankie Gwynn</t>
  </si>
  <si>
    <t>Scarlett Jones</t>
  </si>
  <si>
    <t>Olivia Roberts</t>
  </si>
  <si>
    <t>Bobbi Bell</t>
  </si>
  <si>
    <t>Shana Davies</t>
  </si>
  <si>
    <t>Cadi Tregreen</t>
  </si>
  <si>
    <t>Arabella Williams</t>
  </si>
  <si>
    <t>Alicia Paige Davies</t>
  </si>
  <si>
    <t>Mia Joseph</t>
  </si>
  <si>
    <t>Nina Hyacock</t>
  </si>
  <si>
    <t>Isla Dukes</t>
  </si>
  <si>
    <t>Eva Salmon</t>
  </si>
  <si>
    <t>Eleri Keddle</t>
  </si>
  <si>
    <t>Madeline Snellgrove</t>
  </si>
  <si>
    <t>Cadi Gwynn</t>
  </si>
  <si>
    <t>Lliwen Amos</t>
  </si>
  <si>
    <t>Branwen Davies</t>
  </si>
  <si>
    <t>Maya Dickinson</t>
  </si>
  <si>
    <t>Catrin Felton</t>
  </si>
  <si>
    <t>Reeva Shackell</t>
  </si>
  <si>
    <t>Llian Osullivan</t>
  </si>
  <si>
    <t>Lacey Lloyd</t>
  </si>
  <si>
    <t>Ffion Nichols Thomas</t>
  </si>
  <si>
    <t>Megan Bendle</t>
  </si>
  <si>
    <t>Bishopston</t>
  </si>
  <si>
    <t>Ruby Harvey Flynn</t>
  </si>
  <si>
    <t>Matilda Warchal</t>
  </si>
  <si>
    <t>Millie Coles</t>
  </si>
  <si>
    <t>Corryn Perry</t>
  </si>
  <si>
    <t>Emmie Cornelius</t>
  </si>
  <si>
    <t>Anna Thor</t>
  </si>
  <si>
    <t>Molly Maclean</t>
  </si>
  <si>
    <t>Mia Puntan</t>
  </si>
  <si>
    <t>Ava Ball</t>
  </si>
  <si>
    <t>Fern Edwards</t>
  </si>
  <si>
    <t>Grace Cartwright</t>
  </si>
  <si>
    <t>Ava Honey</t>
  </si>
  <si>
    <t>Steph Hayles</t>
  </si>
  <si>
    <t>Olivia Kelcey</t>
  </si>
  <si>
    <t>Lottie Brace</t>
  </si>
  <si>
    <t>Evelane Griffiths</t>
  </si>
  <si>
    <t>Ava Tipuric</t>
  </si>
  <si>
    <t>Morriston</t>
  </si>
  <si>
    <t>Isobel Watson</t>
  </si>
  <si>
    <t>Edie Martin</t>
  </si>
  <si>
    <t>Florence Mitchell</t>
  </si>
  <si>
    <t>Taliha Williams</t>
  </si>
  <si>
    <t>Amelia Palmer</t>
  </si>
  <si>
    <t>Aimee McGlashan</t>
  </si>
  <si>
    <t>Sienna Williams</t>
  </si>
  <si>
    <t>Alagah Matthews</t>
  </si>
  <si>
    <t>Abigail Malough</t>
  </si>
  <si>
    <t>Rosie Gronert</t>
  </si>
  <si>
    <t>Isobel Malough</t>
  </si>
  <si>
    <t>Martha Wedly</t>
  </si>
  <si>
    <t>Molly Davies</t>
  </si>
  <si>
    <t>Amelia Shephard</t>
  </si>
  <si>
    <t>Livi Tamwig</t>
  </si>
  <si>
    <t>Luna Gardner</t>
  </si>
  <si>
    <t>Lily Gardner</t>
  </si>
  <si>
    <t>Francesca Jones</t>
  </si>
  <si>
    <t>Cwm Brombil</t>
  </si>
  <si>
    <t>Lucia Finselbach</t>
  </si>
  <si>
    <t>Thea Evans</t>
  </si>
  <si>
    <t>Lacey David</t>
  </si>
  <si>
    <t>Annabelle Fry</t>
  </si>
  <si>
    <t>Ayla Docherty</t>
  </si>
  <si>
    <t>Kelsie Hoskins</t>
  </si>
  <si>
    <t>Maddie Smith</t>
  </si>
  <si>
    <t>Olivia Monaghan</t>
  </si>
  <si>
    <t>Ella Evans</t>
  </si>
  <si>
    <t>Millie Chyn</t>
  </si>
  <si>
    <t>Amelia Griffiths</t>
  </si>
  <si>
    <t>Livvie Rees</t>
  </si>
  <si>
    <t>Lexi Jones</t>
  </si>
  <si>
    <t>Eva Davies</t>
  </si>
  <si>
    <t>Aria Brandon</t>
  </si>
  <si>
    <t>Bae Baglan</t>
  </si>
  <si>
    <t>Raya Williams</t>
  </si>
  <si>
    <t>Faith Smith</t>
  </si>
  <si>
    <t>Arden Lewis</t>
  </si>
  <si>
    <t>Isla Goldhawk</t>
  </si>
  <si>
    <t>Sophie Connolly</t>
  </si>
  <si>
    <t>Bishop Gore</t>
  </si>
  <si>
    <t>Eira Lewis</t>
  </si>
  <si>
    <t>Patience Somari</t>
  </si>
  <si>
    <t>Lara Joseph</t>
  </si>
  <si>
    <t>Olchfa</t>
  </si>
  <si>
    <t>Esmee Harding</t>
  </si>
  <si>
    <t>Camille Holness</t>
  </si>
  <si>
    <t>Pearl Valentine</t>
  </si>
  <si>
    <t>Kara Evans</t>
  </si>
  <si>
    <t>Grace Geach</t>
  </si>
  <si>
    <t>Meliss Kabore</t>
  </si>
  <si>
    <t>Anwen Nichols-Grey</t>
  </si>
  <si>
    <t>Gwen Wells</t>
  </si>
  <si>
    <t>Millie Allen</t>
  </si>
  <si>
    <t>Venus Q</t>
  </si>
  <si>
    <t>Jessica Hiatt</t>
  </si>
  <si>
    <t>Wadiyah</t>
  </si>
  <si>
    <t>Florence Ollier</t>
  </si>
  <si>
    <t>Emelia Clay</t>
  </si>
  <si>
    <t>Olive Knutson-Watson</t>
  </si>
  <si>
    <t>Gowerton</t>
  </si>
  <si>
    <t>Sienna Wooliscroft</t>
  </si>
  <si>
    <t>Lucia Germano</t>
  </si>
  <si>
    <t>Annabelle James</t>
  </si>
  <si>
    <t>Jess Doyle</t>
  </si>
  <si>
    <t>Isla Clark</t>
  </si>
  <si>
    <t>Hattie Harding</t>
  </si>
  <si>
    <t>Darcy Hopkins</t>
  </si>
  <si>
    <t>Indie Zindani</t>
  </si>
  <si>
    <t>Maisy Paynter</t>
  </si>
  <si>
    <t>Grace Buckley</t>
  </si>
  <si>
    <t>Mia Poland</t>
  </si>
  <si>
    <t>Mali Davies</t>
  </si>
  <si>
    <t>Rosannk Houson Jones</t>
  </si>
  <si>
    <t>Anastasia Yefimona</t>
  </si>
  <si>
    <t>Schools represented</t>
  </si>
  <si>
    <t>Three most important takeaways</t>
  </si>
  <si>
    <t>Questions for deeper analysis</t>
  </si>
  <si>
    <t>Isaac Shephard</t>
  </si>
  <si>
    <t>Slade Jenkins</t>
  </si>
  <si>
    <t>Cian Saunders</t>
  </si>
  <si>
    <t>Danila Indeqi</t>
  </si>
  <si>
    <t>Josiah Jones</t>
  </si>
  <si>
    <t>Alfie Bellew</t>
  </si>
  <si>
    <t>Milo Beynon</t>
  </si>
  <si>
    <t>Zakk Tyler</t>
  </si>
  <si>
    <t>Oliver Davies</t>
  </si>
  <si>
    <t>Oliver Quinn</t>
  </si>
  <si>
    <t>Aiden Vink</t>
  </si>
  <si>
    <t>Theo Begley</t>
  </si>
  <si>
    <t>Macsen Brittan-Dalton</t>
  </si>
  <si>
    <t>JJ</t>
  </si>
  <si>
    <t>Dylan Hughes</t>
  </si>
  <si>
    <t>Rocco Evans</t>
  </si>
  <si>
    <t>Seth Jones</t>
  </si>
  <si>
    <t>James Stevens</t>
  </si>
  <si>
    <t>Leo Goss</t>
  </si>
  <si>
    <t>Cameron Medwin</t>
  </si>
  <si>
    <t>Toby Bevan</t>
  </si>
  <si>
    <t>Ollie Hollinan</t>
  </si>
  <si>
    <t>Cody Stratham</t>
  </si>
  <si>
    <t>Elliott Ford</t>
  </si>
  <si>
    <t>Josiah Perkins</t>
  </si>
  <si>
    <t>Dylan Gifford</t>
  </si>
  <si>
    <t>Arun Hopkins</t>
  </si>
  <si>
    <t>Ellis Killa</t>
  </si>
  <si>
    <t>Osian Thomas</t>
  </si>
  <si>
    <t>Charlie James</t>
  </si>
  <si>
    <t>Morgan Francis</t>
  </si>
  <si>
    <t>Max Hobson</t>
  </si>
  <si>
    <t>Harry Viney</t>
  </si>
  <si>
    <t>Ieuan Romaneo</t>
  </si>
  <si>
    <t>Ren Filburn</t>
  </si>
  <si>
    <t>Macsen Pugh</t>
  </si>
  <si>
    <t>Harry Sellman</t>
  </si>
  <si>
    <t>Toby Founds</t>
  </si>
  <si>
    <t>Evan Williams</t>
  </si>
  <si>
    <t>Dylan Kivell=Jones</t>
  </si>
  <si>
    <t>Macsen Carter=Thomas</t>
  </si>
  <si>
    <t>Rhys Thomas</t>
  </si>
  <si>
    <t>Ollie Evans</t>
  </si>
  <si>
    <t>George Roberts</t>
  </si>
  <si>
    <t>Ellis Davies</t>
  </si>
  <si>
    <t>Rhys Issac</t>
  </si>
  <si>
    <t>Lucas Williams</t>
  </si>
  <si>
    <t>Jac Jones</t>
  </si>
  <si>
    <t>Steffan Thomas</t>
  </si>
  <si>
    <t>Rhydian Davies</t>
  </si>
  <si>
    <t>Eli Jackson</t>
  </si>
  <si>
    <t>Adda Norris-Jones</t>
  </si>
  <si>
    <t>Barnaby Preece</t>
  </si>
  <si>
    <t>Bruno Benitto</t>
  </si>
  <si>
    <t>Aiden Watts</t>
  </si>
  <si>
    <t>Efan Wyn Davies</t>
  </si>
  <si>
    <t>Caled Elis-Jones</t>
  </si>
  <si>
    <t>Nico Mcgumers</t>
  </si>
  <si>
    <t>Elliot Blake Pearson</t>
  </si>
  <si>
    <t>Iestyn Roch</t>
  </si>
  <si>
    <t>Jae Pritchard</t>
  </si>
  <si>
    <t>Oscar Viant</t>
  </si>
  <si>
    <t>Rocco Davies</t>
  </si>
  <si>
    <t>Oliver Challenger</t>
  </si>
  <si>
    <t>Lloyd Goldsmith</t>
  </si>
  <si>
    <t>Elias David</t>
  </si>
  <si>
    <t>Dexter Jones</t>
  </si>
  <si>
    <t>Jayden Magazwa</t>
  </si>
  <si>
    <t>Charlie Albrighton</t>
  </si>
  <si>
    <t>Alby Arthur</t>
  </si>
  <si>
    <t>Robin Evans</t>
  </si>
  <si>
    <t>Edward Cox</t>
  </si>
  <si>
    <t>Jayden Paynter</t>
  </si>
  <si>
    <t>Ellis Williams</t>
  </si>
  <si>
    <t>Felix Royle</t>
  </si>
  <si>
    <t>Owen Morgan</t>
  </si>
  <si>
    <t>Jackson Jones</t>
  </si>
  <si>
    <t>Nate Gibbon</t>
  </si>
  <si>
    <t>Aeron Hill</t>
  </si>
  <si>
    <t>Henry Wynne</t>
  </si>
  <si>
    <t>Max Rankin</t>
  </si>
  <si>
    <t>Ben Williams</t>
  </si>
  <si>
    <t>Rafael Rewbridge</t>
  </si>
  <si>
    <t>Luca George</t>
  </si>
  <si>
    <t>Freddie Shingler</t>
  </si>
  <si>
    <t>Oliver Lewis</t>
  </si>
  <si>
    <t>Howie Sudberg</t>
  </si>
  <si>
    <t>Emmanuel Monenjero</t>
  </si>
  <si>
    <t>Oscar Barker-Smith</t>
  </si>
  <si>
    <t>Dylan Perkins</t>
  </si>
  <si>
    <t>Charlie Macpherson</t>
  </si>
  <si>
    <t>Rowan Elliot-Thomas</t>
  </si>
  <si>
    <t>Theo Halliday</t>
  </si>
  <si>
    <t>James Stephenson</t>
  </si>
  <si>
    <t>Barnaby Rhys Jones</t>
  </si>
  <si>
    <t>Theo Hamilton Smith</t>
  </si>
  <si>
    <t>Bobby Axson</t>
  </si>
  <si>
    <t>Edward Brook</t>
  </si>
  <si>
    <t>Aedan Smith</t>
  </si>
  <si>
    <t>Jacob Taylor</t>
  </si>
  <si>
    <t>Cowan O'Sullivan</t>
  </si>
  <si>
    <t>Blake Dickerson</t>
  </si>
  <si>
    <t>Aiden Davies</t>
  </si>
  <si>
    <t>Regan O'Connor-Padmore</t>
  </si>
  <si>
    <t>Ewan Borthwick</t>
  </si>
  <si>
    <t>Tyler Morris</t>
  </si>
  <si>
    <t>Lewis Odwyer</t>
  </si>
  <si>
    <t>Blu Gorvett</t>
  </si>
  <si>
    <t>Lawson Evans</t>
  </si>
  <si>
    <t>Rhys Abbott</t>
  </si>
  <si>
    <t>Eli Brasellio</t>
  </si>
  <si>
    <t>Maddock Reed</t>
  </si>
  <si>
    <t>Evan Maddocks</t>
  </si>
  <si>
    <t>Jack Morgan</t>
  </si>
  <si>
    <t>Waller Hayes</t>
  </si>
  <si>
    <t>Bevan Freeman</t>
  </si>
  <si>
    <t>Zayan Afal</t>
  </si>
  <si>
    <t>Louie Head</t>
  </si>
  <si>
    <t>Jacob Thein</t>
  </si>
  <si>
    <t>Caleb Sebayo</t>
  </si>
  <si>
    <t>Noah Jones</t>
  </si>
  <si>
    <t>Niall Webb</t>
  </si>
  <si>
    <t>Lewis Macorreli</t>
  </si>
  <si>
    <t>Ellis Thomas</t>
  </si>
  <si>
    <t>Ometh</t>
  </si>
  <si>
    <t>Ben King</t>
  </si>
  <si>
    <t>Osian Lewis-Wright</t>
  </si>
  <si>
    <t>Gabriel Leech-Griffiths</t>
  </si>
  <si>
    <t>Anais Ali</t>
  </si>
  <si>
    <t>Arior Rad Nozari Porshokouhi</t>
  </si>
  <si>
    <t>Jesse Roberts</t>
  </si>
  <si>
    <t>Mason Morgan</t>
  </si>
  <si>
    <t>Adam Nicholls</t>
  </si>
  <si>
    <t>Colton Webber</t>
  </si>
  <si>
    <t>Jack Pawlouski</t>
  </si>
  <si>
    <t>Theo Jones</t>
  </si>
  <si>
    <t>Theo Cole</t>
  </si>
  <si>
    <t>Frankie Wilson</t>
  </si>
  <si>
    <t>Maximus Thomas</t>
  </si>
  <si>
    <t>Maczen Lewis</t>
  </si>
  <si>
    <t>Mason Jones</t>
  </si>
  <si>
    <t>Seb Rowlands</t>
  </si>
  <si>
    <t>Jacob Matthews</t>
  </si>
  <si>
    <t>Jack Carter</t>
  </si>
  <si>
    <t>Jake Williams</t>
  </si>
  <si>
    <t>Quade Vance Daniel</t>
  </si>
  <si>
    <t>Thomas Avery</t>
  </si>
  <si>
    <t>Oscar Bamsey</t>
  </si>
  <si>
    <t>Year 7 &amp; 8 U14 Girls (2,000m)</t>
  </si>
  <si>
    <t>Year 7 &amp; 8 U14 Boys (2,000m)</t>
  </si>
  <si>
    <t>Year 9 &amp; 10 U16 Girls (2,700m)</t>
  </si>
  <si>
    <t>Year 9 &amp; 10 U16 Boys (2,700m)</t>
  </si>
  <si>
    <t>Year 11 to 14 U18  &amp; U20 Girls (3,000m)</t>
  </si>
  <si>
    <t>Year 11 to 14 U18 &amp; U20 Boys (3,000m)</t>
  </si>
  <si>
    <t>Jessica Pazia</t>
  </si>
  <si>
    <t>Claire Nwankwo</t>
  </si>
  <si>
    <t>Kimberly Tancock</t>
  </si>
  <si>
    <t>Ffion Burkinshaw</t>
  </si>
  <si>
    <t>Olivia Casey</t>
  </si>
  <si>
    <t>Isabelle Gwynne</t>
  </si>
  <si>
    <t>Georgie Paige</t>
  </si>
  <si>
    <t>Sophie Rees</t>
  </si>
  <si>
    <t>Sophie Chapman</t>
  </si>
  <si>
    <t>Seren Hughes</t>
  </si>
  <si>
    <t>Poppy Haf</t>
  </si>
  <si>
    <t>Hannah Thomson</t>
  </si>
  <si>
    <t>Pheobe Webb</t>
  </si>
  <si>
    <t>Ellie Joseph</t>
  </si>
  <si>
    <t>Indie Roberts</t>
  </si>
  <si>
    <t>Flick Loveridge</t>
  </si>
  <si>
    <t>Evie Creaser</t>
  </si>
  <si>
    <t>Chloe Harris</t>
  </si>
  <si>
    <t>Bella Williams</t>
  </si>
  <si>
    <t>Bella Pecival</t>
  </si>
  <si>
    <t>Alice Osell</t>
  </si>
  <si>
    <t>Evie Ridd</t>
  </si>
  <si>
    <t>Ella Paray</t>
  </si>
  <si>
    <t>Gwennan Gruffydd</t>
  </si>
  <si>
    <t>Eliza Parry</t>
  </si>
  <si>
    <t>Isla Williams</t>
  </si>
  <si>
    <t>Tili Peel</t>
  </si>
  <si>
    <t>Skye Cannon</t>
  </si>
  <si>
    <t>Ffion Jones</t>
  </si>
  <si>
    <t>Paige Williams</t>
  </si>
  <si>
    <t>Seren Burley</t>
  </si>
  <si>
    <t>Nerys Murphy</t>
  </si>
  <si>
    <t>Daisy Stephens</t>
  </si>
  <si>
    <t>Meg Mcdonnell</t>
  </si>
  <si>
    <t>Ellie McCarley</t>
  </si>
  <si>
    <t>Grace Breach</t>
  </si>
  <si>
    <t>Lowri John</t>
  </si>
  <si>
    <t>Megan Lewis</t>
  </si>
  <si>
    <t>Beatrice Lainder</t>
  </si>
  <si>
    <t>Ruby Jones</t>
  </si>
  <si>
    <t>Ella Shilton</t>
  </si>
  <si>
    <t>Emelia Lewys</t>
  </si>
  <si>
    <t>Carys Stevens</t>
  </si>
  <si>
    <t>Jessica Snelgrove</t>
  </si>
  <si>
    <t>Betsan Roberts-Truman</t>
  </si>
  <si>
    <t>Eleri Page</t>
  </si>
  <si>
    <t>Gwenllian Richards</t>
  </si>
  <si>
    <t>Megan Morris</t>
  </si>
  <si>
    <t>Mali Lucas</t>
  </si>
  <si>
    <t>Eleanor French</t>
  </si>
  <si>
    <t>Lathika Udiawar</t>
  </si>
  <si>
    <t>Aisha Keogh</t>
  </si>
  <si>
    <t>Heidi Wagstaff</t>
  </si>
  <si>
    <t>Ava Harris</t>
  </si>
  <si>
    <t>Sophia Peldon</t>
  </si>
  <si>
    <t>Poppy Pouden</t>
  </si>
  <si>
    <t>Maddie Sleeth</t>
  </si>
  <si>
    <t>Caitlin Vaughan</t>
  </si>
  <si>
    <t>Emma Hayles</t>
  </si>
  <si>
    <t>Bluebell Whiteman</t>
  </si>
  <si>
    <t>Daisy Owens</t>
  </si>
  <si>
    <t>Brydee Clarke</t>
  </si>
  <si>
    <t>Leah Nash</t>
  </si>
  <si>
    <t>Lily James</t>
  </si>
  <si>
    <t>Abbey Jones</t>
  </si>
  <si>
    <t>Eve Bennett</t>
  </si>
  <si>
    <t>Isabelle Morgan</t>
  </si>
  <si>
    <t>Maisy Scott</t>
  </si>
  <si>
    <t>Poppy Evans</t>
  </si>
  <si>
    <t>Amallie Jones</t>
  </si>
  <si>
    <t>Eveleyn Davidge</t>
  </si>
  <si>
    <t>Chloe Ann Cleverly</t>
  </si>
  <si>
    <t>Molly Poland</t>
  </si>
  <si>
    <t>Lexie Arundel</t>
  </si>
  <si>
    <t>Zoe Thompson</t>
  </si>
  <si>
    <t>Rosie Jones</t>
  </si>
  <si>
    <t>Bella Di Francesco</t>
  </si>
  <si>
    <t>Caitlin Morgans</t>
  </si>
  <si>
    <t>Ayda Evans</t>
  </si>
  <si>
    <t>Maisie Williams</t>
  </si>
  <si>
    <t>Millie Harris</t>
  </si>
  <si>
    <t>Caitlin Passmore</t>
  </si>
  <si>
    <t>Kith Omole</t>
  </si>
  <si>
    <t>Georgia Willie</t>
  </si>
  <si>
    <t>Maisie Bunford</t>
  </si>
  <si>
    <t>Meghan Jenkins</t>
  </si>
  <si>
    <t>Samuel Thomas</t>
  </si>
  <si>
    <t>Carter Pritchard</t>
  </si>
  <si>
    <t>Stephen Ap Simon</t>
  </si>
  <si>
    <t>Oghosa Tyobar</t>
  </si>
  <si>
    <t>Sony Rugus</t>
  </si>
  <si>
    <t>Joel Essery</t>
  </si>
  <si>
    <t>Steffan Browning</t>
  </si>
  <si>
    <t>Dylan Lloyd</t>
  </si>
  <si>
    <t>Joseff Mcternan</t>
  </si>
  <si>
    <t>Jack Thyer</t>
  </si>
  <si>
    <t>Bryn Thomas</t>
  </si>
  <si>
    <t>Rhys Jones</t>
  </si>
  <si>
    <t>Gethin Jeffreys</t>
  </si>
  <si>
    <t>Llangatwg</t>
  </si>
  <si>
    <t>Aaron Case</t>
  </si>
  <si>
    <t>Sonny Phillips</t>
  </si>
  <si>
    <t>Jackson Evans</t>
  </si>
  <si>
    <t>Vinny Hall</t>
  </si>
  <si>
    <t>Aaron Gardner</t>
  </si>
  <si>
    <t>Mason Gutteridge</t>
  </si>
  <si>
    <t>Isaac Mcadie</t>
  </si>
  <si>
    <t>Bo Cuthbertson</t>
  </si>
  <si>
    <t>Will Pincott=Davies</t>
  </si>
  <si>
    <t>Tomos Pugh</t>
  </si>
  <si>
    <t>Harrisson Rees</t>
  </si>
  <si>
    <t>Griff Jones</t>
  </si>
  <si>
    <t>Noa Richards</t>
  </si>
  <si>
    <t>Jacob Thomas-Cumming</t>
  </si>
  <si>
    <t>Ethan Gavin</t>
  </si>
  <si>
    <t>Alex Yau</t>
  </si>
  <si>
    <t>Finley Higgins</t>
  </si>
  <si>
    <t>Macsen Bidder</t>
  </si>
  <si>
    <t>Daniel Lewis</t>
  </si>
  <si>
    <t>Will Davies</t>
  </si>
  <si>
    <t>Frankie Balsamo</t>
  </si>
  <si>
    <t>Henri Lewis</t>
  </si>
  <si>
    <t>Ffynone</t>
  </si>
  <si>
    <t>Sullivan Challenger-Williams</t>
  </si>
  <si>
    <t>James Wendon</t>
  </si>
  <si>
    <t>Ioan Wyn-Davies</t>
  </si>
  <si>
    <t>Caleb Howells</t>
  </si>
  <si>
    <t>Corey Page</t>
  </si>
  <si>
    <t>Travis Brookes</t>
  </si>
  <si>
    <t>Flynn Roberts</t>
  </si>
  <si>
    <t>Brandon Luckett</t>
  </si>
  <si>
    <t>Harri Bevan</t>
  </si>
  <si>
    <t>Ifor James</t>
  </si>
  <si>
    <t>Zander Royle</t>
  </si>
  <si>
    <t>Cian Thomas</t>
  </si>
  <si>
    <t>Gethin Harris</t>
  </si>
  <si>
    <t>Alfie Williams</t>
  </si>
  <si>
    <t>Ben Hurren</t>
  </si>
  <si>
    <t>Oliver Cobbold</t>
  </si>
  <si>
    <t>Felix Davies</t>
  </si>
  <si>
    <t>Declan Williams</t>
  </si>
  <si>
    <t>Alfie Stephens</t>
  </si>
  <si>
    <t>Finley Thomas</t>
  </si>
  <si>
    <t>Joey Cox</t>
  </si>
  <si>
    <t>Jude Stockwell</t>
  </si>
  <si>
    <t>Ryan Taylor</t>
  </si>
  <si>
    <t>Oskar Marks</t>
  </si>
  <si>
    <t>Kayden Leigh</t>
  </si>
  <si>
    <t>Ollie Hartshorn</t>
  </si>
  <si>
    <t>Archie Taylor</t>
  </si>
  <si>
    <t>Brody Howells</t>
  </si>
  <si>
    <t>Callan Boxall</t>
  </si>
  <si>
    <t>Jacob Griffiths</t>
  </si>
  <si>
    <t>Joseph Miller</t>
  </si>
  <si>
    <t>Tayo Dupplaw</t>
  </si>
  <si>
    <t>Carwyn Stock</t>
  </si>
  <si>
    <t>Leon Jackson</t>
  </si>
  <si>
    <t>Lucas Gibbs</t>
  </si>
  <si>
    <t>Jack Collins</t>
  </si>
  <si>
    <t>Jacka O'Callaghan</t>
  </si>
  <si>
    <t>Samuel Layland</t>
  </si>
  <si>
    <t>Harry John</t>
  </si>
  <si>
    <t>Mason Karabarok</t>
  </si>
  <si>
    <t>Austin Twitchett</t>
  </si>
  <si>
    <t>Connor Harry</t>
  </si>
  <si>
    <t>Oskar Payne</t>
  </si>
  <si>
    <t>Theo Lewis-Wright</t>
  </si>
  <si>
    <t>Curtis Thompson</t>
  </si>
  <si>
    <t>Khalid Al Hagin</t>
  </si>
  <si>
    <t>Noah Edwards</t>
  </si>
  <si>
    <t>Jacob Ready</t>
  </si>
  <si>
    <t>Austen Hughes</t>
  </si>
  <si>
    <t>Cai T Denver</t>
  </si>
  <si>
    <t>Spencer Pugh</t>
  </si>
  <si>
    <t>Leo Parsons</t>
  </si>
  <si>
    <t>Finn Cook</t>
  </si>
  <si>
    <t>Jack Davies</t>
  </si>
  <si>
    <t>Harris Raymond</t>
  </si>
  <si>
    <t>Leo BowenHunt</t>
  </si>
  <si>
    <t>Harry Merriman</t>
  </si>
  <si>
    <t>Aimee Besley</t>
  </si>
  <si>
    <t>Leila Osell</t>
  </si>
  <si>
    <t>Gwenna Rees</t>
  </si>
  <si>
    <t>Ruby Cannon</t>
  </si>
  <si>
    <t>Mayah Pengelly</t>
  </si>
  <si>
    <t>Mylee Watkins</t>
  </si>
  <si>
    <t>Moli Thomas</t>
  </si>
  <si>
    <t>Carys Singleton</t>
  </si>
  <si>
    <t>Amahrae Evans</t>
  </si>
  <si>
    <t>Lily Stabler</t>
  </si>
  <si>
    <t>Hollie Bodenham</t>
  </si>
  <si>
    <t>Sophia Monaghan</t>
  </si>
  <si>
    <t>Sienna David</t>
  </si>
  <si>
    <t>Ava Evans</t>
  </si>
  <si>
    <t>Annie Evans</t>
  </si>
  <si>
    <t>Lily Morgan</t>
  </si>
  <si>
    <t>Cefn Saeson</t>
  </si>
  <si>
    <t>Felicity Wathan</t>
  </si>
  <si>
    <t>Lucy Parker-Jones</t>
  </si>
  <si>
    <t>Carys Roxburgh</t>
  </si>
  <si>
    <t>Ella Drew</t>
  </si>
  <si>
    <t>Izzy Buller</t>
  </si>
  <si>
    <t>Dan Long</t>
  </si>
  <si>
    <t>Freddie Mears</t>
  </si>
  <si>
    <t>Lewis Jenkins</t>
  </si>
  <si>
    <t>Thomas Jenkins</t>
  </si>
  <si>
    <t>Oliver Phillips</t>
  </si>
  <si>
    <t>Dylan Tudor</t>
  </si>
  <si>
    <t>Cody Shanks</t>
  </si>
  <si>
    <t>Kian Dixson</t>
  </si>
  <si>
    <t>Thomas Griffiths</t>
  </si>
  <si>
    <t>Harvey Southam</t>
  </si>
  <si>
    <t>Harry Jones</t>
  </si>
  <si>
    <t>Dylan Jones</t>
  </si>
  <si>
    <t>Logan Davies</t>
  </si>
  <si>
    <t>Logan Evans</t>
  </si>
  <si>
    <t>Ben Cleave</t>
  </si>
  <si>
    <t>Steffan Rockey</t>
  </si>
  <si>
    <t>Arthur Dyer</t>
  </si>
  <si>
    <t>Alex Mitstrack</t>
  </si>
  <si>
    <t>Travis Dight</t>
  </si>
  <si>
    <t>Charlie Vane</t>
  </si>
  <si>
    <t>Brandon Darak</t>
  </si>
  <si>
    <t>Dylan Strawbridge</t>
  </si>
  <si>
    <t>NPT College</t>
  </si>
  <si>
    <t>Casian Cooze</t>
  </si>
  <si>
    <t>Dexter Lloyd</t>
  </si>
  <si>
    <t>Gruff Owen</t>
  </si>
  <si>
    <t>Osian Dix</t>
  </si>
  <si>
    <t>Alex Rankin</t>
  </si>
  <si>
    <t>Ollie Dowd</t>
  </si>
  <si>
    <t>Iwan Gwyn</t>
  </si>
  <si>
    <t>Louis Thomas</t>
  </si>
  <si>
    <t>Tom Douglas</t>
  </si>
  <si>
    <t>Jax White</t>
  </si>
  <si>
    <t>Jacob Jones</t>
  </si>
  <si>
    <t>Oli Hoare</t>
  </si>
  <si>
    <t>Zack Hoare</t>
  </si>
  <si>
    <t>Ioan Singleton</t>
  </si>
  <si>
    <t>Ioan Davies</t>
  </si>
  <si>
    <t>Toby Jeremiah</t>
  </si>
  <si>
    <t>Harri Roberts-Truman</t>
  </si>
  <si>
    <t>Mason Green</t>
  </si>
  <si>
    <t>Charlie Brainfield</t>
  </si>
  <si>
    <t>Thomas Duguid</t>
  </si>
  <si>
    <t>Jackson Bishop</t>
  </si>
  <si>
    <t>Harry West</t>
  </si>
  <si>
    <t>Elliott Million</t>
  </si>
  <si>
    <t>Braydon Collins</t>
  </si>
  <si>
    <t>Tom Gibbons</t>
  </si>
  <si>
    <t>Blake Ready</t>
  </si>
  <si>
    <t>Noah Evans</t>
  </si>
  <si>
    <t>Sam Gibbon</t>
  </si>
  <si>
    <t>Anees Darma</t>
  </si>
  <si>
    <t>Kingsley Bradley</t>
  </si>
  <si>
    <t>Jack Wilyeo</t>
  </si>
  <si>
    <t>Sam Matthews</t>
  </si>
  <si>
    <t>Oliver Shrimpton</t>
  </si>
  <si>
    <t>Rhys Sweeney</t>
  </si>
  <si>
    <t>Finley Reynolds</t>
  </si>
  <si>
    <t>Carter Evans</t>
  </si>
  <si>
    <t>Ben Jones</t>
  </si>
  <si>
    <t>Ethan Thomas</t>
  </si>
  <si>
    <t>Rhys Bosworth</t>
  </si>
  <si>
    <t>Olly Beynon</t>
  </si>
  <si>
    <t>Oliver Walters</t>
  </si>
  <si>
    <t>Lyle Probert</t>
  </si>
  <si>
    <t>Lingood Watson</t>
  </si>
  <si>
    <t>Drew Lee-Williams</t>
  </si>
  <si>
    <t>Cross-Country Team Scores</t>
  </si>
  <si>
    <t>Rule: the first four finishers score; team score is their finishing positions added together. Fewer than four finishers = incomplete. Lowest score ranks highest.</t>
  </si>
  <si>
    <t>Race</t>
  </si>
  <si>
    <t>Winning school</t>
  </si>
  <si>
    <t>Winning score</t>
  </si>
  <si>
    <t>Complete teams</t>
  </si>
  <si>
    <t>Rank</t>
  </si>
  <si>
    <t>Finishers</t>
  </si>
  <si>
    <t>Scorer 1</t>
  </si>
  <si>
    <t>Scorer 2</t>
  </si>
  <si>
    <t>Scorer 3</t>
  </si>
  <si>
    <t>Scorer 4</t>
  </si>
  <si>
    <t>Team score</t>
  </si>
  <si>
    <t>Status</t>
  </si>
  <si>
    <t>U14 Girls (2,000m)</t>
  </si>
  <si>
    <t>U14 Boys (2,000m)</t>
  </si>
  <si>
    <t>U16 Girls (2,700m)</t>
  </si>
  <si>
    <t>U16 Boys (2,700m)</t>
  </si>
  <si>
    <t>U18/U20 Girls (3,000m)</t>
  </si>
  <si>
    <t>U18/U20 Boys (3,000m)</t>
  </si>
  <si>
    <t>Cross-Country Championships | Event Insights</t>
  </si>
  <si>
    <t>Updated across all six individual races and the four-to-score team standings.</t>
  </si>
  <si>
    <t>Total finishers</t>
  </si>
  <si>
    <t>Girls / Boys</t>
  </si>
  <si>
    <t>1 | Participation is almost perfectly gender-balanced overall: 309 girls and 308 boys among 617 finishers.</t>
  </si>
  <si>
    <t>2 | The field narrows with age: U14 contributes 350 finishers (56.7%), while U18/U20 contributes 85 (13.8%); the senior girls race has only one complete team.</t>
  </si>
  <si>
    <t>3 | Bishopston swept both U14 team races and Gwyr swept both U16 races. Gwyr also has the largest overall presence with 100 finishers.</t>
  </si>
  <si>
    <t>Race participation and team outcomes</t>
  </si>
  <si>
    <t>Schools</t>
  </si>
  <si>
    <t>Winner</t>
  </si>
  <si>
    <t>Runner-up</t>
  </si>
  <si>
    <t>Winning margin</t>
  </si>
  <si>
    <t>U14 Girls</t>
  </si>
  <si>
    <t>U14 Boys</t>
  </si>
  <si>
    <t>U16 Girls</t>
  </si>
  <si>
    <t>U16 Boys</t>
  </si>
  <si>
    <t>U18/U20 Girls</t>
  </si>
  <si>
    <t>U18/U20 Boys</t>
  </si>
  <si>
    <t>School presence across all races</t>
  </si>
  <si>
    <t>Team wins</t>
  </si>
  <si>
    <t>Team podiums</t>
  </si>
  <si>
    <t>• Should the six results roll into an overall school championship? If so, how should race placings be converted to championship points?</t>
  </si>
  <si>
    <t>• What tie-break should apply when team scores are equal: fourth scorer, fifth finisher, or shared place?</t>
  </si>
  <si>
    <t>• Should U18 and U20 competitors be separated when age-band data becomes available?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</si>
</sst>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ptos"/>
    </font>
    <font>
      <b/>
      <sz val="22"/>
      <color rgb="FFFFFFFF"/>
      <name val="Aptos"/>
    </font>
    <font>
      <i/>
      <sz val="10"/>
      <color rgb="FF44546A"/>
      <name val="Aptos"/>
    </font>
    <font>
      <b/>
      <sz val="10"/>
      <color theme="1"/>
      <name val="Aptos"/>
    </font>
    <font>
      <b/>
      <sz val="10"/>
      <color rgb="FFFFFFFF"/>
      <name val="Aptos"/>
    </font>
    <font>
      <b/>
      <sz val="16"/>
      <color rgb="FF0F6B78"/>
      <name val="Aptos"/>
    </font>
    <font>
      <b/>
      <sz val="13"/>
      <color rgb="FFFFFFFF"/>
      <name val="Aptos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16324F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0F6B78"/>
        <bgColor indexed="64"/>
      </patternFill>
    </fill>
    <fill>
      <patternFill patternType="solid">
        <fgColor rgb="FFF5F8FA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7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1" fontId="4" fillId="0" borderId="0" xfId="0" applyNumberFormat="1" applyFont="1" applyAlignment="1">
      <alignment horizontal="right" vertical="center"/>
    </xf>
    <xf numFmtId="0" fontId="10" fillId="7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4" fillId="8" borderId="0" xfId="0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10" fillId="4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12" fillId="7" borderId="0" xfId="0" applyFont="1" applyFill="1"/>
    <xf numFmtId="0" fontId="12" fillId="7" borderId="0" xfId="0" applyFont="1" applyFill="1"/>
    <xf numFmtId="0" fontId="0" fillId="8" borderId="0" xfId="0" applyFill="1"/>
    <xf numFmtId="0" fontId="0" fillId="8" borderId="0" xfId="0" applyFill="1" applyBorder="1"/>
    <xf numFmtId="0" fontId="11" fillId="8" borderId="0" xfId="0" applyFont="1" applyFill="1"/>
    <xf numFmtId="0" fontId="11" fillId="8" borderId="0" xfId="0" applyFont="1" applyFill="1" applyAlignment="1">
      <alignment horizontal="right"/>
    </xf>
    <xf numFmtId="0" fontId="4" fillId="8" borderId="0" xfId="0" applyFont="1" applyFill="1" applyBorder="1" applyAlignment="1">
      <alignment vertical="center" wrapText="1"/>
    </xf>
  </cellXfs>
  <cellStyles count="1">
    <cellStyle name="Normal" xfId="0" builtinId="0"/>
  </cellStyles>
  <dxfs count="13"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  <dxf>
      <font>
        <color rgb="FF9C0006"/>
      </font>
      <fill>
        <patternFill patternType="solid">
          <fgColor indexed="64"/>
          <bgColor rgb="FFFCE4D6"/>
        </patternFill>
      </fill>
    </dxf>
    <dxf>
      <font>
        <b/>
        <i val="0"/>
      </font>
      <fill>
        <patternFill patternType="solid">
          <fgColor indexed="64"/>
          <bgColor rgb="FFE2F0D9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Finishers by race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Insights!$B$13</c:f>
              <c:strCache>
                <c:ptCount val="1"/>
                <c:pt idx="0">
                  <c:v>Finishers</c:v>
                </c:pt>
              </c:strCache>
            </c:strRef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Insights!$A$14:$A$19</c:f>
              <c:strCache>
                <c:ptCount val="6"/>
                <c:pt idx="0">
                  <c:v>U14 Girls</c:v>
                </c:pt>
                <c:pt idx="1">
                  <c:v>U14 Boys</c:v>
                </c:pt>
                <c:pt idx="2">
                  <c:v>U16 Girls</c:v>
                </c:pt>
                <c:pt idx="3">
                  <c:v>U16 Boys</c:v>
                </c:pt>
                <c:pt idx="4">
                  <c:v>U18/U20 Girls</c:v>
                </c:pt>
                <c:pt idx="5">
                  <c:v>U18/U20 Boys</c:v>
                </c:pt>
              </c:strCache>
            </c:strRef>
          </c:cat>
          <c:val>
            <c:numRef>
              <c:f>Insights!$B$14:$B$19</c:f>
              <c:numCache>
                <c:formatCode>0</c:formatCode>
                <c:ptCount val="6"/>
                <c:pt idx="0">
                  <c:v>202</c:v>
                </c:pt>
                <c:pt idx="1">
                  <c:v>148</c:v>
                </c:pt>
                <c:pt idx="2">
                  <c:v>88</c:v>
                </c:pt>
                <c:pt idx="3">
                  <c:v>94</c:v>
                </c:pt>
                <c:pt idx="4">
                  <c:v>19</c:v>
                </c:pt>
                <c:pt idx="5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3-4409-A5C5-9CB51AD299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444639"/>
        <c:axId val="267173359"/>
      </c:barChart>
      <c:catAx>
        <c:axId val="1108444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173359"/>
        <c:crosses val="autoZero"/>
        <c:auto val="1"/>
        <c:lblAlgn val="ctr"/>
        <c:lblOffset val="100"/>
        <c:noMultiLvlLbl val="0"/>
      </c:catAx>
      <c:valAx>
        <c:axId val="267173359"/>
        <c:scaling>
          <c:orientation val="minMax"/>
          <c:max val="2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444639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10 schools by finishers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Insights!$B$23</c:f>
              <c:strCache>
                <c:ptCount val="1"/>
                <c:pt idx="0">
                  <c:v>Finishers</c:v>
                </c:pt>
              </c:strCache>
            </c:strRef>
          </c:tx>
          <c:spPr>
            <a:solidFill>
              <a:srgbClr val="0F6B78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Insights!$A$24:$A$33</c:f>
              <c:strCache>
                <c:ptCount val="10"/>
                <c:pt idx="0">
                  <c:v>Gwyr</c:v>
                </c:pt>
                <c:pt idx="1">
                  <c:v>Cwm Brombil</c:v>
                </c:pt>
                <c:pt idx="2">
                  <c:v>Bishopston</c:v>
                </c:pt>
                <c:pt idx="3">
                  <c:v>Bro Dur</c:v>
                </c:pt>
                <c:pt idx="4">
                  <c:v>Morriston</c:v>
                </c:pt>
                <c:pt idx="5">
                  <c:v>Olchfa</c:v>
                </c:pt>
                <c:pt idx="6">
                  <c:v>Bryn Tawe</c:v>
                </c:pt>
                <c:pt idx="7">
                  <c:v>Ystalyfera</c:v>
                </c:pt>
                <c:pt idx="8">
                  <c:v>Gowerton</c:v>
                </c:pt>
                <c:pt idx="9">
                  <c:v>Penyrheol</c:v>
                </c:pt>
              </c:strCache>
            </c:strRef>
          </c:cat>
          <c:val>
            <c:numRef>
              <c:f>Insights!$B$24:$B$33</c:f>
              <c:numCache>
                <c:formatCode>0</c:formatCode>
                <c:ptCount val="10"/>
                <c:pt idx="0">
                  <c:v>100</c:v>
                </c:pt>
                <c:pt idx="1">
                  <c:v>55</c:v>
                </c:pt>
                <c:pt idx="2">
                  <c:v>54</c:v>
                </c:pt>
                <c:pt idx="3">
                  <c:v>52</c:v>
                </c:pt>
                <c:pt idx="4">
                  <c:v>46</c:v>
                </c:pt>
                <c:pt idx="5">
                  <c:v>46</c:v>
                </c:pt>
                <c:pt idx="6">
                  <c:v>44</c:v>
                </c:pt>
                <c:pt idx="7">
                  <c:v>36</c:v>
                </c:pt>
                <c:pt idx="8">
                  <c:v>32</c:v>
                </c:pt>
                <c:pt idx="9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0-4248-9A60-BFC7933E5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08477119"/>
        <c:axId val="267196879"/>
      </c:barChart>
      <c:catAx>
        <c:axId val="11084771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7196879"/>
        <c:crosses val="autoZero"/>
        <c:auto val="1"/>
        <c:lblAlgn val="ctr"/>
        <c:lblOffset val="100"/>
        <c:noMultiLvlLbl val="0"/>
      </c:catAx>
      <c:valAx>
        <c:axId val="267196879"/>
        <c:scaling>
          <c:orientation val="minMax"/>
          <c:max val="1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847711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5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3" name="Finishers by Race">
          <a:extLst>
            <a:ext uri="{FF2B5EF4-FFF2-40B4-BE49-F238E27FC236}">
              <a16:creationId xmlns:a16="http://schemas.microsoft.com/office/drawing/2014/main" id="{4361999A-862C-6CA5-4387-BC6EAC4A70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20</xdr:row>
      <xdr:rowOff>0</xdr:rowOff>
    </xdr:from>
    <xdr:to>
      <xdr:col>12</xdr:col>
      <xdr:colOff>0</xdr:colOff>
      <xdr:row>34</xdr:row>
      <xdr:rowOff>0</xdr:rowOff>
    </xdr:to>
    <xdr:graphicFrame macro="">
      <xdr:nvGraphicFramePr>
        <xdr:cNvPr id="4" name="Top Schools Overall">
          <a:extLst>
            <a:ext uri="{FF2B5EF4-FFF2-40B4-BE49-F238E27FC236}">
              <a16:creationId xmlns:a16="http://schemas.microsoft.com/office/drawing/2014/main" id="{5259CB14-A7D6-C0C8-E42F-5A1A14BEB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S209"/>
  <sheetViews>
    <sheetView zoomScale="120" zoomScaleNormal="120" workbookViewId="0">
      <pane ySplit="1" topLeftCell="A2" activePane="bottomLeft" state="frozen"/>
      <selection activeCell="C1" sqref="C1"/>
      <selection pane="bottomLeft" activeCell="E27" sqref="E27"/>
    </sheetView>
  </sheetViews>
  <sheetFormatPr defaultColWidth="9.109375" defaultRowHeight="10.199999999999999" x14ac:dyDescent="0.2"/>
  <cols>
    <col min="1" max="1" width="5.88671875" style="13" bestFit="1" customWidth="1"/>
    <col min="2" max="2" width="14.77734375" style="13" bestFit="1" customWidth="1"/>
    <col min="3" max="3" width="10.6640625" style="13" bestFit="1" customWidth="1"/>
    <col min="4" max="4" width="5.88671875" style="13" bestFit="1" customWidth="1"/>
    <col min="5" max="5" width="19.21875" style="13" bestFit="1" customWidth="1"/>
    <col min="6" max="6" width="10.6640625" style="13" bestFit="1" customWidth="1"/>
    <col min="7" max="7" width="5.88671875" style="13" bestFit="1" customWidth="1"/>
    <col min="8" max="8" width="15.109375" style="13" bestFit="1" customWidth="1"/>
    <col min="9" max="9" width="10.6640625" style="13" bestFit="1" customWidth="1"/>
    <col min="10" max="10" width="5.88671875" style="13" bestFit="1" customWidth="1"/>
    <col min="11" max="11" width="19" style="13" bestFit="1" customWidth="1"/>
    <col min="12" max="12" width="8.88671875" style="13" bestFit="1" customWidth="1"/>
    <col min="13" max="13" width="5.88671875" style="13" bestFit="1" customWidth="1"/>
    <col min="14" max="14" width="11.88671875" style="13" bestFit="1" customWidth="1"/>
    <col min="15" max="15" width="8.88671875" style="13" bestFit="1" customWidth="1"/>
    <col min="16" max="16" width="5.88671875" style="13" bestFit="1" customWidth="1"/>
    <col min="17" max="17" width="14.21875" style="13" bestFit="1" customWidth="1"/>
    <col min="18" max="18" width="10.6640625" style="13" bestFit="1" customWidth="1"/>
    <col min="19" max="19" width="1.44140625" style="13" bestFit="1" customWidth="1"/>
    <col min="20" max="20" width="4.88671875" style="13" bestFit="1" customWidth="1"/>
    <col min="21" max="16384" width="9.109375" style="13"/>
  </cols>
  <sheetData>
    <row r="1" spans="1:18" x14ac:dyDescent="0.2">
      <c r="A1" s="19" t="s">
        <v>371</v>
      </c>
      <c r="B1" s="19"/>
      <c r="C1" s="19"/>
      <c r="D1" s="19" t="s">
        <v>372</v>
      </c>
      <c r="E1" s="19"/>
      <c r="F1" s="19"/>
      <c r="G1" s="19" t="s">
        <v>373</v>
      </c>
      <c r="H1" s="19"/>
      <c r="I1" s="19"/>
      <c r="J1" s="19" t="s">
        <v>374</v>
      </c>
      <c r="K1" s="19"/>
      <c r="L1" s="19"/>
      <c r="M1" s="19" t="s">
        <v>375</v>
      </c>
      <c r="N1" s="19"/>
      <c r="O1" s="19"/>
      <c r="P1" s="19" t="s">
        <v>376</v>
      </c>
      <c r="Q1" s="19"/>
      <c r="R1" s="19"/>
    </row>
    <row r="2" spans="1:18" x14ac:dyDescent="0.2">
      <c r="A2" s="20" t="s">
        <v>0</v>
      </c>
      <c r="B2" s="20" t="s">
        <v>1</v>
      </c>
      <c r="C2" s="20" t="s">
        <v>2</v>
      </c>
      <c r="D2" s="20" t="s">
        <v>0</v>
      </c>
      <c r="E2" s="20" t="s">
        <v>1</v>
      </c>
      <c r="F2" s="20" t="s">
        <v>2</v>
      </c>
      <c r="G2" s="20" t="s">
        <v>0</v>
      </c>
      <c r="H2" s="20" t="s">
        <v>1</v>
      </c>
      <c r="I2" s="20" t="s">
        <v>2</v>
      </c>
      <c r="J2" s="20" t="s">
        <v>0</v>
      </c>
      <c r="K2" s="20" t="s">
        <v>1</v>
      </c>
      <c r="L2" s="20" t="s">
        <v>2</v>
      </c>
      <c r="M2" s="20" t="s">
        <v>0</v>
      </c>
      <c r="N2" s="20" t="s">
        <v>1</v>
      </c>
      <c r="O2" s="20" t="s">
        <v>2</v>
      </c>
      <c r="P2" s="20" t="s">
        <v>0</v>
      </c>
      <c r="Q2" s="20" t="s">
        <v>1</v>
      </c>
      <c r="R2" s="20" t="s">
        <v>2</v>
      </c>
    </row>
    <row r="3" spans="1:18" x14ac:dyDescent="0.2">
      <c r="A3" s="14">
        <v>1</v>
      </c>
      <c r="B3" s="14" t="s">
        <v>73</v>
      </c>
      <c r="C3" s="14" t="s">
        <v>12</v>
      </c>
      <c r="D3" s="15">
        <v>1</v>
      </c>
      <c r="E3" s="15" t="s">
        <v>299</v>
      </c>
      <c r="F3" s="15" t="s">
        <v>126</v>
      </c>
      <c r="G3" s="14">
        <v>1</v>
      </c>
      <c r="H3" s="14" t="s">
        <v>440</v>
      </c>
      <c r="I3" s="14" t="s">
        <v>144</v>
      </c>
      <c r="J3" s="15">
        <v>1</v>
      </c>
      <c r="K3" s="15" t="s">
        <v>515</v>
      </c>
      <c r="L3" s="15" t="s">
        <v>126</v>
      </c>
      <c r="M3" s="14">
        <v>1</v>
      </c>
      <c r="N3" s="14" t="s">
        <v>559</v>
      </c>
      <c r="O3" s="14" t="s">
        <v>4</v>
      </c>
      <c r="P3" s="15">
        <v>1</v>
      </c>
      <c r="Q3" s="15" t="s">
        <v>618</v>
      </c>
      <c r="R3" s="15" t="s">
        <v>3</v>
      </c>
    </row>
    <row r="4" spans="1:18" x14ac:dyDescent="0.2">
      <c r="A4" s="14">
        <v>2</v>
      </c>
      <c r="B4" s="14" t="s">
        <v>204</v>
      </c>
      <c r="C4" s="14" t="s">
        <v>205</v>
      </c>
      <c r="D4" s="15">
        <v>2</v>
      </c>
      <c r="E4" s="15" t="s">
        <v>327</v>
      </c>
      <c r="F4" s="15" t="s">
        <v>179</v>
      </c>
      <c r="G4" s="14">
        <v>2</v>
      </c>
      <c r="H4" s="14" t="s">
        <v>451</v>
      </c>
      <c r="I4" s="14" t="s">
        <v>189</v>
      </c>
      <c r="J4" s="15">
        <v>2</v>
      </c>
      <c r="K4" s="15" t="s">
        <v>483</v>
      </c>
      <c r="L4" s="15" t="s">
        <v>4</v>
      </c>
      <c r="M4" s="14">
        <v>2</v>
      </c>
      <c r="N4" s="14" t="s">
        <v>571</v>
      </c>
      <c r="O4" s="14" t="s">
        <v>179</v>
      </c>
      <c r="P4" s="15">
        <v>2</v>
      </c>
      <c r="Q4" s="15" t="s">
        <v>593</v>
      </c>
      <c r="R4" s="15" t="s">
        <v>10</v>
      </c>
    </row>
    <row r="5" spans="1:18" x14ac:dyDescent="0.2">
      <c r="A5" s="14">
        <v>3</v>
      </c>
      <c r="B5" s="14" t="s">
        <v>113</v>
      </c>
      <c r="C5" s="14" t="s">
        <v>3</v>
      </c>
      <c r="D5" s="15">
        <v>3</v>
      </c>
      <c r="E5" s="15" t="s">
        <v>246</v>
      </c>
      <c r="F5" s="15" t="s">
        <v>4</v>
      </c>
      <c r="G5" s="14">
        <v>3</v>
      </c>
      <c r="H5" s="14" t="s">
        <v>428</v>
      </c>
      <c r="I5" s="14" t="s">
        <v>126</v>
      </c>
      <c r="J5" s="15">
        <v>3</v>
      </c>
      <c r="K5" s="15" t="s">
        <v>502</v>
      </c>
      <c r="L5" s="15" t="s">
        <v>7</v>
      </c>
      <c r="M5" s="14">
        <v>3</v>
      </c>
      <c r="N5" s="14" t="s">
        <v>566</v>
      </c>
      <c r="O5" s="14" t="s">
        <v>144</v>
      </c>
      <c r="P5" s="15">
        <v>3</v>
      </c>
      <c r="Q5" s="15" t="s">
        <v>600</v>
      </c>
      <c r="R5" s="15" t="s">
        <v>601</v>
      </c>
    </row>
    <row r="6" spans="1:18" x14ac:dyDescent="0.2">
      <c r="A6" s="14">
        <v>4</v>
      </c>
      <c r="B6" s="14" t="s">
        <v>206</v>
      </c>
      <c r="C6" s="14" t="s">
        <v>205</v>
      </c>
      <c r="D6" s="15">
        <v>4</v>
      </c>
      <c r="E6" s="15" t="s">
        <v>300</v>
      </c>
      <c r="F6" s="15" t="s">
        <v>126</v>
      </c>
      <c r="G6" s="14">
        <v>4</v>
      </c>
      <c r="H6" s="14" t="s">
        <v>400</v>
      </c>
      <c r="I6" s="14" t="s">
        <v>4</v>
      </c>
      <c r="J6" s="15">
        <v>4</v>
      </c>
      <c r="K6" s="15" t="s">
        <v>527</v>
      </c>
      <c r="L6" s="15" t="s">
        <v>179</v>
      </c>
      <c r="M6" s="14">
        <v>4</v>
      </c>
      <c r="N6" s="14" t="s">
        <v>567</v>
      </c>
      <c r="O6" s="14" t="s">
        <v>163</v>
      </c>
      <c r="P6" s="15">
        <v>4</v>
      </c>
      <c r="Q6" s="15" t="s">
        <v>617</v>
      </c>
      <c r="R6" s="15" t="s">
        <v>7</v>
      </c>
    </row>
    <row r="7" spans="1:18" x14ac:dyDescent="0.2">
      <c r="A7" s="14">
        <v>5</v>
      </c>
      <c r="B7" s="14" t="s">
        <v>79</v>
      </c>
      <c r="C7" s="14" t="s">
        <v>4</v>
      </c>
      <c r="D7" s="15">
        <v>5</v>
      </c>
      <c r="E7" s="15" t="s">
        <v>278</v>
      </c>
      <c r="F7" s="15" t="s">
        <v>7</v>
      </c>
      <c r="G7" s="14">
        <v>5</v>
      </c>
      <c r="H7" s="14" t="s">
        <v>401</v>
      </c>
      <c r="I7" s="14" t="s">
        <v>4</v>
      </c>
      <c r="J7" s="15">
        <v>5</v>
      </c>
      <c r="K7" s="15" t="s">
        <v>517</v>
      </c>
      <c r="L7" s="15" t="s">
        <v>144</v>
      </c>
      <c r="M7" s="14">
        <v>5</v>
      </c>
      <c r="N7" s="14" t="s">
        <v>574</v>
      </c>
      <c r="O7" s="14" t="s">
        <v>189</v>
      </c>
      <c r="P7" s="15">
        <v>5</v>
      </c>
      <c r="Q7" s="15" t="s">
        <v>588</v>
      </c>
      <c r="R7" s="15" t="s">
        <v>6</v>
      </c>
    </row>
    <row r="8" spans="1:18" x14ac:dyDescent="0.2">
      <c r="A8" s="14">
        <v>6</v>
      </c>
      <c r="B8" s="14" t="s">
        <v>143</v>
      </c>
      <c r="C8" s="14" t="s">
        <v>144</v>
      </c>
      <c r="D8" s="15">
        <v>6</v>
      </c>
      <c r="E8" s="15" t="s">
        <v>247</v>
      </c>
      <c r="F8" s="15" t="s">
        <v>4</v>
      </c>
      <c r="G8" s="14">
        <v>6</v>
      </c>
      <c r="H8" s="14" t="s">
        <v>452</v>
      </c>
      <c r="I8" s="14" t="s">
        <v>189</v>
      </c>
      <c r="J8" s="15">
        <v>6</v>
      </c>
      <c r="K8" s="15" t="s">
        <v>532</v>
      </c>
      <c r="L8" s="15" t="s">
        <v>189</v>
      </c>
      <c r="M8" s="14">
        <v>6</v>
      </c>
      <c r="N8" s="14" t="s">
        <v>577</v>
      </c>
      <c r="O8" s="14" t="s">
        <v>205</v>
      </c>
      <c r="P8" s="15">
        <v>6</v>
      </c>
      <c r="Q8" s="15" t="s">
        <v>582</v>
      </c>
      <c r="R8" s="15" t="s">
        <v>5</v>
      </c>
    </row>
    <row r="9" spans="1:18" x14ac:dyDescent="0.2">
      <c r="A9" s="14">
        <v>7</v>
      </c>
      <c r="B9" s="14" t="s">
        <v>145</v>
      </c>
      <c r="C9" s="14" t="s">
        <v>144</v>
      </c>
      <c r="D9" s="15">
        <v>7</v>
      </c>
      <c r="E9" s="15" t="s">
        <v>301</v>
      </c>
      <c r="F9" s="15" t="s">
        <v>126</v>
      </c>
      <c r="G9" s="14">
        <v>7</v>
      </c>
      <c r="H9" s="14" t="s">
        <v>390</v>
      </c>
      <c r="I9" s="14" t="s">
        <v>10</v>
      </c>
      <c r="J9" s="15">
        <v>7</v>
      </c>
      <c r="K9" s="15" t="s">
        <v>536</v>
      </c>
      <c r="L9" s="15" t="s">
        <v>205</v>
      </c>
      <c r="M9" s="14">
        <v>7</v>
      </c>
      <c r="N9" s="14" t="s">
        <v>558</v>
      </c>
      <c r="O9" s="14" t="s">
        <v>10</v>
      </c>
      <c r="P9" s="15">
        <v>7</v>
      </c>
      <c r="Q9" s="15" t="s">
        <v>635</v>
      </c>
      <c r="R9" s="15" t="s">
        <v>573</v>
      </c>
    </row>
    <row r="10" spans="1:18" x14ac:dyDescent="0.2">
      <c r="A10" s="14">
        <v>8</v>
      </c>
      <c r="B10" s="14" t="s">
        <v>125</v>
      </c>
      <c r="C10" s="14" t="s">
        <v>126</v>
      </c>
      <c r="D10" s="15">
        <v>8</v>
      </c>
      <c r="E10" s="15" t="s">
        <v>349</v>
      </c>
      <c r="F10" s="15" t="s">
        <v>185</v>
      </c>
      <c r="G10" s="14">
        <v>8</v>
      </c>
      <c r="H10" s="14" t="s">
        <v>421</v>
      </c>
      <c r="I10" s="14" t="s">
        <v>3</v>
      </c>
      <c r="J10" s="15">
        <v>8</v>
      </c>
      <c r="K10" s="15" t="s">
        <v>484</v>
      </c>
      <c r="L10" s="15" t="s">
        <v>4</v>
      </c>
      <c r="M10" s="14">
        <v>8</v>
      </c>
      <c r="N10" s="14" t="s">
        <v>560</v>
      </c>
      <c r="O10" s="14" t="s">
        <v>4</v>
      </c>
      <c r="P10" s="15">
        <v>8</v>
      </c>
      <c r="Q10" s="15" t="s">
        <v>619</v>
      </c>
      <c r="R10" s="15" t="s">
        <v>144</v>
      </c>
    </row>
    <row r="11" spans="1:18" x14ac:dyDescent="0.2">
      <c r="A11" s="14">
        <v>9</v>
      </c>
      <c r="B11" s="14" t="s">
        <v>14</v>
      </c>
      <c r="C11" s="14" t="s">
        <v>8</v>
      </c>
      <c r="D11" s="15">
        <v>9</v>
      </c>
      <c r="E11" s="15" t="s">
        <v>332</v>
      </c>
      <c r="F11" s="15" t="s">
        <v>189</v>
      </c>
      <c r="G11" s="14">
        <v>9</v>
      </c>
      <c r="H11" s="14" t="s">
        <v>429</v>
      </c>
      <c r="I11" s="14" t="s">
        <v>126</v>
      </c>
      <c r="J11" s="15">
        <v>9</v>
      </c>
      <c r="K11" s="15" t="s">
        <v>485</v>
      </c>
      <c r="L11" s="15" t="s">
        <v>4</v>
      </c>
      <c r="M11" s="14">
        <v>9</v>
      </c>
      <c r="N11" s="14" t="s">
        <v>562</v>
      </c>
      <c r="O11" s="14" t="s">
        <v>7</v>
      </c>
      <c r="P11" s="15">
        <v>9</v>
      </c>
      <c r="Q11" s="15" t="s">
        <v>636</v>
      </c>
      <c r="R11" s="15" t="s">
        <v>573</v>
      </c>
    </row>
    <row r="12" spans="1:18" x14ac:dyDescent="0.2">
      <c r="A12" s="14">
        <v>10</v>
      </c>
      <c r="B12" s="14" t="s">
        <v>127</v>
      </c>
      <c r="C12" s="14" t="s">
        <v>126</v>
      </c>
      <c r="D12" s="15">
        <v>10</v>
      </c>
      <c r="E12" s="15" t="s">
        <v>353</v>
      </c>
      <c r="F12" s="15" t="s">
        <v>163</v>
      </c>
      <c r="G12" s="14">
        <v>10</v>
      </c>
      <c r="H12" s="14" t="s">
        <v>419</v>
      </c>
      <c r="I12" s="14" t="s">
        <v>3</v>
      </c>
      <c r="J12" s="15">
        <v>10</v>
      </c>
      <c r="K12" s="15" t="s">
        <v>486</v>
      </c>
      <c r="L12" s="15" t="s">
        <v>4</v>
      </c>
      <c r="M12" s="14">
        <v>10</v>
      </c>
      <c r="N12" s="14" t="s">
        <v>575</v>
      </c>
      <c r="O12" s="14" t="s">
        <v>189</v>
      </c>
      <c r="P12" s="15">
        <v>10</v>
      </c>
      <c r="Q12" s="15" t="s">
        <v>596</v>
      </c>
      <c r="R12" s="15" t="s">
        <v>12</v>
      </c>
    </row>
    <row r="13" spans="1:18" x14ac:dyDescent="0.2">
      <c r="A13" s="14">
        <v>11</v>
      </c>
      <c r="B13" s="14" t="s">
        <v>128</v>
      </c>
      <c r="C13" s="14" t="s">
        <v>126</v>
      </c>
      <c r="D13" s="15">
        <v>11</v>
      </c>
      <c r="E13" s="15" t="s">
        <v>238</v>
      </c>
      <c r="F13" s="15" t="s">
        <v>10</v>
      </c>
      <c r="G13" s="14">
        <v>11</v>
      </c>
      <c r="H13" s="14" t="s">
        <v>453</v>
      </c>
      <c r="I13" s="14" t="s">
        <v>189</v>
      </c>
      <c r="J13" s="15">
        <v>11</v>
      </c>
      <c r="K13" s="15" t="s">
        <v>480</v>
      </c>
      <c r="L13" s="15" t="s">
        <v>10</v>
      </c>
      <c r="M13" s="14">
        <v>11</v>
      </c>
      <c r="N13" s="14" t="s">
        <v>568</v>
      </c>
      <c r="O13" s="14" t="s">
        <v>163</v>
      </c>
      <c r="P13" s="15">
        <v>11</v>
      </c>
      <c r="Q13" s="15" t="s">
        <v>637</v>
      </c>
      <c r="R13" s="15" t="s">
        <v>573</v>
      </c>
    </row>
    <row r="14" spans="1:18" x14ac:dyDescent="0.2">
      <c r="A14" s="14">
        <v>12</v>
      </c>
      <c r="B14" s="14" t="s">
        <v>188</v>
      </c>
      <c r="C14" s="14" t="s">
        <v>189</v>
      </c>
      <c r="D14" s="15">
        <v>12</v>
      </c>
      <c r="E14" s="15" t="s">
        <v>302</v>
      </c>
      <c r="F14" s="15" t="s">
        <v>126</v>
      </c>
      <c r="G14" s="14">
        <v>12</v>
      </c>
      <c r="H14" s="16" t="s">
        <v>420</v>
      </c>
      <c r="I14" s="16" t="s">
        <v>3</v>
      </c>
      <c r="J14" s="15">
        <v>12</v>
      </c>
      <c r="K14" s="15" t="s">
        <v>516</v>
      </c>
      <c r="L14" s="15" t="s">
        <v>126</v>
      </c>
      <c r="M14" s="14">
        <v>12</v>
      </c>
      <c r="N14" s="14" t="s">
        <v>563</v>
      </c>
      <c r="O14" s="14" t="s">
        <v>7</v>
      </c>
      <c r="P14" s="15">
        <v>12</v>
      </c>
      <c r="Q14" s="15" t="s">
        <v>594</v>
      </c>
      <c r="R14" s="15" t="s">
        <v>10</v>
      </c>
    </row>
    <row r="15" spans="1:18" x14ac:dyDescent="0.2">
      <c r="A15" s="14">
        <v>13</v>
      </c>
      <c r="B15" s="14" t="s">
        <v>129</v>
      </c>
      <c r="C15" s="14" t="s">
        <v>126</v>
      </c>
      <c r="D15" s="15">
        <v>13</v>
      </c>
      <c r="E15" s="15" t="s">
        <v>248</v>
      </c>
      <c r="F15" s="15" t="s">
        <v>4</v>
      </c>
      <c r="G15" s="14">
        <v>13</v>
      </c>
      <c r="H15" s="14" t="s">
        <v>402</v>
      </c>
      <c r="I15" s="14" t="s">
        <v>4</v>
      </c>
      <c r="J15" s="15">
        <v>13</v>
      </c>
      <c r="K15" s="15" t="s">
        <v>481</v>
      </c>
      <c r="L15" s="15" t="s">
        <v>10</v>
      </c>
      <c r="M15" s="14">
        <v>13</v>
      </c>
      <c r="N15" s="14" t="s">
        <v>557</v>
      </c>
      <c r="O15" s="14" t="s">
        <v>5</v>
      </c>
      <c r="P15" s="15">
        <v>13</v>
      </c>
      <c r="Q15" s="15" t="s">
        <v>629</v>
      </c>
      <c r="R15" s="15" t="s">
        <v>179</v>
      </c>
    </row>
    <row r="16" spans="1:18" x14ac:dyDescent="0.2">
      <c r="A16" s="14">
        <v>14</v>
      </c>
      <c r="B16" s="14" t="s">
        <v>132</v>
      </c>
      <c r="C16" s="14" t="s">
        <v>126</v>
      </c>
      <c r="D16" s="15">
        <v>14</v>
      </c>
      <c r="E16" s="15" t="s">
        <v>239</v>
      </c>
      <c r="F16" s="15" t="s">
        <v>10</v>
      </c>
      <c r="G16" s="14">
        <v>14</v>
      </c>
      <c r="H16" s="14" t="s">
        <v>403</v>
      </c>
      <c r="I16" s="14" t="s">
        <v>4</v>
      </c>
      <c r="J16" s="15">
        <v>14</v>
      </c>
      <c r="K16" s="15" t="s">
        <v>503</v>
      </c>
      <c r="L16" s="15" t="s">
        <v>7</v>
      </c>
      <c r="M16" s="14">
        <v>14</v>
      </c>
      <c r="N16" s="14" t="s">
        <v>576</v>
      </c>
      <c r="O16" s="14" t="s">
        <v>189</v>
      </c>
      <c r="P16" s="15">
        <v>14</v>
      </c>
      <c r="Q16" s="15" t="s">
        <v>624</v>
      </c>
      <c r="R16" s="15" t="s">
        <v>163</v>
      </c>
    </row>
    <row r="17" spans="1:18" x14ac:dyDescent="0.2">
      <c r="A17" s="14">
        <v>15</v>
      </c>
      <c r="B17" s="14" t="s">
        <v>190</v>
      </c>
      <c r="C17" s="14" t="s">
        <v>189</v>
      </c>
      <c r="D17" s="15">
        <v>15</v>
      </c>
      <c r="E17" s="15" t="s">
        <v>354</v>
      </c>
      <c r="F17" s="15" t="s">
        <v>163</v>
      </c>
      <c r="G17" s="14">
        <v>15</v>
      </c>
      <c r="H17" s="14" t="s">
        <v>412</v>
      </c>
      <c r="I17" s="14" t="s">
        <v>7</v>
      </c>
      <c r="J17" s="15">
        <v>15</v>
      </c>
      <c r="K17" s="15" t="s">
        <v>508</v>
      </c>
      <c r="L17" s="15" t="s">
        <v>3</v>
      </c>
      <c r="M17" s="14">
        <v>15</v>
      </c>
      <c r="N17" s="14" t="s">
        <v>569</v>
      </c>
      <c r="O17" s="14" t="s">
        <v>163</v>
      </c>
      <c r="P17" s="15">
        <v>15</v>
      </c>
      <c r="Q17" s="15" t="s">
        <v>595</v>
      </c>
      <c r="R17" s="15" t="s">
        <v>10</v>
      </c>
    </row>
    <row r="18" spans="1:18" x14ac:dyDescent="0.2">
      <c r="A18" s="14">
        <v>16</v>
      </c>
      <c r="B18" s="14" t="s">
        <v>80</v>
      </c>
      <c r="C18" s="14" t="s">
        <v>4</v>
      </c>
      <c r="D18" s="15">
        <v>16</v>
      </c>
      <c r="E18" s="15" t="s">
        <v>333</v>
      </c>
      <c r="F18" s="15" t="s">
        <v>189</v>
      </c>
      <c r="G18" s="14">
        <v>16</v>
      </c>
      <c r="H18" s="14" t="s">
        <v>430</v>
      </c>
      <c r="I18" s="14" t="s">
        <v>126</v>
      </c>
      <c r="J18" s="15">
        <v>16</v>
      </c>
      <c r="K18" s="15" t="s">
        <v>509</v>
      </c>
      <c r="L18" s="15" t="s">
        <v>3</v>
      </c>
      <c r="M18" s="14">
        <v>16</v>
      </c>
      <c r="N18" s="14" t="s">
        <v>570</v>
      </c>
      <c r="O18" s="14" t="s">
        <v>163</v>
      </c>
      <c r="P18" s="15">
        <v>16</v>
      </c>
      <c r="Q18" s="15" t="s">
        <v>620</v>
      </c>
      <c r="R18" s="15" t="s">
        <v>144</v>
      </c>
    </row>
    <row r="19" spans="1:18" x14ac:dyDescent="0.2">
      <c r="A19" s="14">
        <v>17</v>
      </c>
      <c r="B19" s="14" t="s">
        <v>131</v>
      </c>
      <c r="C19" s="14" t="s">
        <v>126</v>
      </c>
      <c r="D19" s="15">
        <v>17</v>
      </c>
      <c r="E19" s="15" t="s">
        <v>249</v>
      </c>
      <c r="F19" s="15" t="s">
        <v>4</v>
      </c>
      <c r="G19" s="14">
        <v>17</v>
      </c>
      <c r="H19" s="14" t="s">
        <v>431</v>
      </c>
      <c r="I19" s="14" t="s">
        <v>126</v>
      </c>
      <c r="J19" s="15">
        <v>17</v>
      </c>
      <c r="K19" s="15" t="s">
        <v>498</v>
      </c>
      <c r="L19" s="15" t="s">
        <v>499</v>
      </c>
      <c r="M19" s="14">
        <v>17</v>
      </c>
      <c r="N19" s="14" t="s">
        <v>572</v>
      </c>
      <c r="O19" s="14" t="s">
        <v>573</v>
      </c>
      <c r="P19" s="15">
        <v>17</v>
      </c>
      <c r="Q19" s="15" t="s">
        <v>589</v>
      </c>
      <c r="R19" s="15" t="s">
        <v>476</v>
      </c>
    </row>
    <row r="20" spans="1:18" x14ac:dyDescent="0.2">
      <c r="A20" s="14">
        <v>18</v>
      </c>
      <c r="B20" s="14" t="s">
        <v>207</v>
      </c>
      <c r="C20" s="14" t="s">
        <v>205</v>
      </c>
      <c r="D20" s="15">
        <v>18</v>
      </c>
      <c r="E20" s="15" t="s">
        <v>240</v>
      </c>
      <c r="F20" s="15" t="s">
        <v>10</v>
      </c>
      <c r="G20" s="14">
        <v>18</v>
      </c>
      <c r="H20" s="14" t="s">
        <v>413</v>
      </c>
      <c r="I20" s="14" t="s">
        <v>7</v>
      </c>
      <c r="J20" s="15">
        <v>18</v>
      </c>
      <c r="K20" s="15" t="s">
        <v>487</v>
      </c>
      <c r="L20" s="15" t="s">
        <v>4</v>
      </c>
      <c r="M20" s="14">
        <v>18</v>
      </c>
      <c r="N20" s="14" t="s">
        <v>561</v>
      </c>
      <c r="O20" s="14" t="s">
        <v>499</v>
      </c>
      <c r="P20" s="15">
        <v>18</v>
      </c>
      <c r="Q20" s="15" t="s">
        <v>612</v>
      </c>
      <c r="R20" s="15" t="s">
        <v>499</v>
      </c>
    </row>
    <row r="21" spans="1:18" x14ac:dyDescent="0.2">
      <c r="A21" s="14">
        <v>19</v>
      </c>
      <c r="B21" s="14" t="s">
        <v>133</v>
      </c>
      <c r="C21" s="14" t="s">
        <v>126</v>
      </c>
      <c r="D21" s="15">
        <v>19</v>
      </c>
      <c r="E21" s="15" t="s">
        <v>241</v>
      </c>
      <c r="F21" s="15" t="s">
        <v>10</v>
      </c>
      <c r="G21" s="14">
        <v>19</v>
      </c>
      <c r="H21" s="14" t="s">
        <v>432</v>
      </c>
      <c r="I21" s="14" t="s">
        <v>126</v>
      </c>
      <c r="J21" s="15">
        <v>19</v>
      </c>
      <c r="K21" s="15" t="s">
        <v>533</v>
      </c>
      <c r="L21" s="15" t="s">
        <v>189</v>
      </c>
      <c r="M21" s="14">
        <v>19</v>
      </c>
      <c r="N21" s="14" t="s">
        <v>578</v>
      </c>
      <c r="O21" s="14" t="s">
        <v>144</v>
      </c>
      <c r="P21" s="15">
        <v>19</v>
      </c>
      <c r="Q21" s="15" t="s">
        <v>590</v>
      </c>
      <c r="R21" s="15" t="s">
        <v>476</v>
      </c>
    </row>
    <row r="22" spans="1:18" x14ac:dyDescent="0.2">
      <c r="A22" s="14">
        <v>20</v>
      </c>
      <c r="B22" s="14" t="s">
        <v>162</v>
      </c>
      <c r="C22" s="14" t="s">
        <v>163</v>
      </c>
      <c r="D22" s="15">
        <v>20</v>
      </c>
      <c r="E22" s="15" t="s">
        <v>328</v>
      </c>
      <c r="F22" s="15" t="s">
        <v>179</v>
      </c>
      <c r="G22" s="14">
        <v>20</v>
      </c>
      <c r="H22" s="14" t="s">
        <v>379</v>
      </c>
      <c r="I22" s="14" t="s">
        <v>5</v>
      </c>
      <c r="J22" s="15">
        <v>20</v>
      </c>
      <c r="K22" s="15" t="s">
        <v>534</v>
      </c>
      <c r="L22" s="15" t="s">
        <v>189</v>
      </c>
      <c r="M22" s="17"/>
      <c r="N22" s="17"/>
      <c r="O22" s="17"/>
      <c r="P22" s="15">
        <v>20</v>
      </c>
      <c r="Q22" s="15" t="s">
        <v>613</v>
      </c>
      <c r="R22" s="15" t="s">
        <v>7</v>
      </c>
    </row>
    <row r="23" spans="1:18" x14ac:dyDescent="0.2">
      <c r="A23" s="14">
        <v>21</v>
      </c>
      <c r="B23" s="14" t="s">
        <v>81</v>
      </c>
      <c r="C23" s="14" t="s">
        <v>4</v>
      </c>
      <c r="D23" s="15">
        <v>21</v>
      </c>
      <c r="E23" s="15" t="s">
        <v>355</v>
      </c>
      <c r="F23" s="15" t="s">
        <v>163</v>
      </c>
      <c r="G23" s="14">
        <v>21</v>
      </c>
      <c r="H23" s="14" t="s">
        <v>391</v>
      </c>
      <c r="I23" s="14" t="s">
        <v>10</v>
      </c>
      <c r="J23" s="15">
        <v>21</v>
      </c>
      <c r="K23" s="15" t="s">
        <v>542</v>
      </c>
      <c r="L23" s="15" t="s">
        <v>185</v>
      </c>
      <c r="M23" s="17"/>
      <c r="N23" s="17"/>
      <c r="O23" s="17"/>
      <c r="P23" s="15">
        <v>21</v>
      </c>
      <c r="Q23" s="15" t="s">
        <v>602</v>
      </c>
      <c r="R23" s="15" t="s">
        <v>4</v>
      </c>
    </row>
    <row r="24" spans="1:18" x14ac:dyDescent="0.2">
      <c r="A24" s="14">
        <v>22</v>
      </c>
      <c r="B24" s="14" t="s">
        <v>114</v>
      </c>
      <c r="C24" s="14" t="s">
        <v>3</v>
      </c>
      <c r="D24" s="15">
        <v>22</v>
      </c>
      <c r="E24" s="15" t="s">
        <v>356</v>
      </c>
      <c r="F24" s="15" t="s">
        <v>163</v>
      </c>
      <c r="G24" s="14">
        <v>22</v>
      </c>
      <c r="H24" s="14" t="s">
        <v>392</v>
      </c>
      <c r="I24" s="14" t="s">
        <v>10</v>
      </c>
      <c r="J24" s="15">
        <v>22</v>
      </c>
      <c r="K24" s="15" t="s">
        <v>645</v>
      </c>
      <c r="L24" s="15" t="s">
        <v>7</v>
      </c>
      <c r="M24" s="17"/>
      <c r="N24" s="17"/>
      <c r="O24" s="17"/>
      <c r="P24" s="15">
        <v>22</v>
      </c>
      <c r="Q24" s="15" t="s">
        <v>603</v>
      </c>
      <c r="R24" s="15" t="s">
        <v>4</v>
      </c>
    </row>
    <row r="25" spans="1:18" x14ac:dyDescent="0.2">
      <c r="A25" s="14">
        <v>23</v>
      </c>
      <c r="B25" s="14" t="s">
        <v>130</v>
      </c>
      <c r="C25" s="14" t="s">
        <v>126</v>
      </c>
      <c r="D25" s="15">
        <v>23</v>
      </c>
      <c r="E25" s="15" t="s">
        <v>303</v>
      </c>
      <c r="F25" s="15" t="s">
        <v>126</v>
      </c>
      <c r="G25" s="14">
        <v>23</v>
      </c>
      <c r="H25" s="14" t="s">
        <v>393</v>
      </c>
      <c r="I25" s="14" t="s">
        <v>10</v>
      </c>
      <c r="J25" s="15">
        <v>23</v>
      </c>
      <c r="K25" s="15" t="s">
        <v>546</v>
      </c>
      <c r="L25" s="15" t="s">
        <v>163</v>
      </c>
      <c r="M25" s="17"/>
      <c r="N25" s="17"/>
      <c r="O25" s="17"/>
      <c r="P25" s="15">
        <v>23</v>
      </c>
      <c r="Q25" s="15" t="s">
        <v>630</v>
      </c>
      <c r="R25" s="15" t="s">
        <v>179</v>
      </c>
    </row>
    <row r="26" spans="1:18" x14ac:dyDescent="0.2">
      <c r="A26" s="14">
        <v>24</v>
      </c>
      <c r="B26" s="14" t="s">
        <v>146</v>
      </c>
      <c r="C26" s="14" t="s">
        <v>144</v>
      </c>
      <c r="D26" s="15">
        <v>24</v>
      </c>
      <c r="E26" s="15" t="s">
        <v>242</v>
      </c>
      <c r="F26" s="15" t="s">
        <v>10</v>
      </c>
      <c r="G26" s="14">
        <v>24</v>
      </c>
      <c r="H26" s="14" t="s">
        <v>383</v>
      </c>
      <c r="I26" s="14" t="s">
        <v>6</v>
      </c>
      <c r="J26" s="15">
        <v>24</v>
      </c>
      <c r="K26" s="15" t="s">
        <v>547</v>
      </c>
      <c r="L26" s="15" t="s">
        <v>163</v>
      </c>
      <c r="M26" s="17"/>
      <c r="N26" s="17"/>
      <c r="O26" s="17"/>
      <c r="P26" s="15">
        <v>24</v>
      </c>
      <c r="Q26" s="15" t="s">
        <v>621</v>
      </c>
      <c r="R26" s="15" t="s">
        <v>144</v>
      </c>
    </row>
    <row r="27" spans="1:18" x14ac:dyDescent="0.2">
      <c r="A27" s="14">
        <v>25</v>
      </c>
      <c r="B27" s="14" t="s">
        <v>191</v>
      </c>
      <c r="C27" s="14" t="s">
        <v>189</v>
      </c>
      <c r="D27" s="15">
        <v>25</v>
      </c>
      <c r="E27" s="15" t="s">
        <v>357</v>
      </c>
      <c r="F27" s="15" t="s">
        <v>163</v>
      </c>
      <c r="G27" s="14">
        <v>25</v>
      </c>
      <c r="H27" s="14" t="s">
        <v>423</v>
      </c>
      <c r="I27" s="14" t="s">
        <v>3</v>
      </c>
      <c r="J27" s="15">
        <v>25</v>
      </c>
      <c r="K27" s="15" t="s">
        <v>488</v>
      </c>
      <c r="L27" s="15" t="s">
        <v>4</v>
      </c>
      <c r="M27" s="17"/>
      <c r="N27" s="17"/>
      <c r="O27" s="17"/>
      <c r="P27" s="15">
        <v>25</v>
      </c>
      <c r="Q27" s="15" t="s">
        <v>604</v>
      </c>
      <c r="R27" s="15" t="s">
        <v>4</v>
      </c>
    </row>
    <row r="28" spans="1:18" x14ac:dyDescent="0.2">
      <c r="A28" s="14">
        <v>26</v>
      </c>
      <c r="B28" s="14" t="s">
        <v>147</v>
      </c>
      <c r="C28" s="14" t="s">
        <v>144</v>
      </c>
      <c r="D28" s="15">
        <v>26</v>
      </c>
      <c r="E28" s="15" t="s">
        <v>243</v>
      </c>
      <c r="F28" s="15" t="s">
        <v>10</v>
      </c>
      <c r="G28" s="14">
        <v>26</v>
      </c>
      <c r="H28" s="14" t="s">
        <v>384</v>
      </c>
      <c r="I28" s="14" t="s">
        <v>6</v>
      </c>
      <c r="J28" s="15">
        <v>26</v>
      </c>
      <c r="K28" s="15" t="s">
        <v>504</v>
      </c>
      <c r="L28" s="15" t="s">
        <v>7</v>
      </c>
      <c r="M28" s="17"/>
      <c r="N28" s="17"/>
      <c r="O28" s="17"/>
      <c r="P28" s="15">
        <v>26</v>
      </c>
      <c r="Q28" s="15" t="s">
        <v>631</v>
      </c>
      <c r="R28" s="15" t="s">
        <v>179</v>
      </c>
    </row>
    <row r="29" spans="1:18" x14ac:dyDescent="0.2">
      <c r="A29" s="14">
        <v>27</v>
      </c>
      <c r="B29" s="14" t="s">
        <v>208</v>
      </c>
      <c r="C29" s="14" t="s">
        <v>205</v>
      </c>
      <c r="D29" s="15">
        <v>27</v>
      </c>
      <c r="E29" s="15" t="s">
        <v>284</v>
      </c>
      <c r="F29" s="15" t="s">
        <v>7</v>
      </c>
      <c r="G29" s="14">
        <v>27</v>
      </c>
      <c r="H29" s="14" t="s">
        <v>385</v>
      </c>
      <c r="I29" s="14" t="s">
        <v>6</v>
      </c>
      <c r="J29" s="15">
        <v>27</v>
      </c>
      <c r="K29" s="15" t="s">
        <v>489</v>
      </c>
      <c r="L29" s="15" t="s">
        <v>4</v>
      </c>
      <c r="M29" s="17"/>
      <c r="N29" s="17"/>
      <c r="O29" s="17"/>
      <c r="P29" s="15">
        <v>27</v>
      </c>
      <c r="Q29" s="15" t="s">
        <v>625</v>
      </c>
      <c r="R29" s="15" t="s">
        <v>163</v>
      </c>
    </row>
    <row r="30" spans="1:18" x14ac:dyDescent="0.2">
      <c r="A30" s="14">
        <v>28</v>
      </c>
      <c r="B30" s="14" t="s">
        <v>98</v>
      </c>
      <c r="C30" s="14" t="s">
        <v>7</v>
      </c>
      <c r="D30" s="15">
        <v>28</v>
      </c>
      <c r="E30" s="15" t="s">
        <v>358</v>
      </c>
      <c r="F30" s="15" t="s">
        <v>163</v>
      </c>
      <c r="G30" s="14">
        <v>28</v>
      </c>
      <c r="H30" s="14" t="s">
        <v>404</v>
      </c>
      <c r="I30" s="14" t="s">
        <v>4</v>
      </c>
      <c r="J30" s="15">
        <v>28</v>
      </c>
      <c r="K30" s="15" t="s">
        <v>528</v>
      </c>
      <c r="L30" s="15" t="s">
        <v>179</v>
      </c>
      <c r="M30" s="17"/>
      <c r="N30" s="17"/>
      <c r="O30" s="17"/>
      <c r="P30" s="15">
        <v>28</v>
      </c>
      <c r="Q30" s="15" t="s">
        <v>597</v>
      </c>
      <c r="R30" s="15" t="s">
        <v>12</v>
      </c>
    </row>
    <row r="31" spans="1:18" x14ac:dyDescent="0.2">
      <c r="A31" s="14">
        <v>29</v>
      </c>
      <c r="B31" s="14" t="s">
        <v>166</v>
      </c>
      <c r="C31" s="14" t="s">
        <v>163</v>
      </c>
      <c r="D31" s="15">
        <v>29</v>
      </c>
      <c r="E31" s="15" t="s">
        <v>322</v>
      </c>
      <c r="F31" s="15" t="s">
        <v>144</v>
      </c>
      <c r="G31" s="14">
        <v>29</v>
      </c>
      <c r="H31" s="14" t="s">
        <v>394</v>
      </c>
      <c r="I31" s="14" t="s">
        <v>10</v>
      </c>
      <c r="J31" s="15">
        <v>29</v>
      </c>
      <c r="K31" s="15" t="s">
        <v>548</v>
      </c>
      <c r="L31" s="15" t="s">
        <v>163</v>
      </c>
      <c r="M31" s="17"/>
      <c r="N31" s="17"/>
      <c r="O31" s="17"/>
      <c r="P31" s="15">
        <v>29</v>
      </c>
      <c r="Q31" s="15" t="s">
        <v>626</v>
      </c>
      <c r="R31" s="15" t="s">
        <v>163</v>
      </c>
    </row>
    <row r="32" spans="1:18" x14ac:dyDescent="0.2">
      <c r="A32" s="14">
        <v>30</v>
      </c>
      <c r="B32" s="14" t="s">
        <v>67</v>
      </c>
      <c r="C32" s="14" t="s">
        <v>4</v>
      </c>
      <c r="D32" s="15">
        <v>30</v>
      </c>
      <c r="E32" s="15" t="s">
        <v>334</v>
      </c>
      <c r="F32" s="15" t="s">
        <v>189</v>
      </c>
      <c r="G32" s="14">
        <v>30</v>
      </c>
      <c r="H32" s="14" t="s">
        <v>414</v>
      </c>
      <c r="I32" s="14" t="s">
        <v>7</v>
      </c>
      <c r="J32" s="15">
        <v>30</v>
      </c>
      <c r="K32" s="15" t="s">
        <v>537</v>
      </c>
      <c r="L32" s="15" t="s">
        <v>205</v>
      </c>
      <c r="M32" s="17"/>
      <c r="N32" s="17"/>
      <c r="O32" s="17"/>
      <c r="P32" s="15">
        <v>30</v>
      </c>
      <c r="Q32" s="15" t="s">
        <v>632</v>
      </c>
      <c r="R32" s="15" t="s">
        <v>179</v>
      </c>
    </row>
    <row r="33" spans="1:18" x14ac:dyDescent="0.2">
      <c r="A33" s="14">
        <v>31</v>
      </c>
      <c r="B33" s="14" t="s">
        <v>68</v>
      </c>
      <c r="C33" s="14" t="s">
        <v>10</v>
      </c>
      <c r="D33" s="15">
        <v>31</v>
      </c>
      <c r="E33" s="15" t="s">
        <v>304</v>
      </c>
      <c r="F33" s="15" t="s">
        <v>126</v>
      </c>
      <c r="G33" s="14">
        <v>31</v>
      </c>
      <c r="H33" s="14" t="s">
        <v>415</v>
      </c>
      <c r="I33" s="14" t="s">
        <v>7</v>
      </c>
      <c r="J33" s="15">
        <v>31</v>
      </c>
      <c r="K33" s="15" t="s">
        <v>538</v>
      </c>
      <c r="L33" s="15" t="s">
        <v>205</v>
      </c>
      <c r="M33" s="17"/>
      <c r="N33" s="17"/>
      <c r="O33" s="17"/>
      <c r="P33" s="15">
        <v>31</v>
      </c>
      <c r="Q33" s="15" t="s">
        <v>638</v>
      </c>
      <c r="R33" s="15" t="s">
        <v>573</v>
      </c>
    </row>
    <row r="34" spans="1:18" x14ac:dyDescent="0.2">
      <c r="A34" s="14">
        <v>32</v>
      </c>
      <c r="B34" s="14" t="s">
        <v>115</v>
      </c>
      <c r="C34" s="14" t="s">
        <v>3</v>
      </c>
      <c r="D34" s="15">
        <v>32</v>
      </c>
      <c r="E34" s="15" t="s">
        <v>359</v>
      </c>
      <c r="F34" s="15" t="s">
        <v>163</v>
      </c>
      <c r="G34" s="14">
        <v>32</v>
      </c>
      <c r="H34" s="14" t="s">
        <v>454</v>
      </c>
      <c r="I34" s="14" t="s">
        <v>189</v>
      </c>
      <c r="J34" s="15">
        <v>32</v>
      </c>
      <c r="K34" s="15" t="s">
        <v>490</v>
      </c>
      <c r="L34" s="15" t="s">
        <v>4</v>
      </c>
      <c r="M34" s="17"/>
      <c r="N34" s="17"/>
      <c r="O34" s="17"/>
      <c r="P34" s="15">
        <v>32</v>
      </c>
      <c r="Q34" s="15" t="s">
        <v>633</v>
      </c>
      <c r="R34" s="15" t="s">
        <v>179</v>
      </c>
    </row>
    <row r="35" spans="1:18" x14ac:dyDescent="0.2">
      <c r="A35" s="14">
        <v>33</v>
      </c>
      <c r="B35" s="14" t="s">
        <v>82</v>
      </c>
      <c r="C35" s="14" t="s">
        <v>4</v>
      </c>
      <c r="D35" s="15">
        <v>33</v>
      </c>
      <c r="E35" s="15" t="s">
        <v>287</v>
      </c>
      <c r="F35" s="15" t="s">
        <v>7</v>
      </c>
      <c r="G35" s="14">
        <v>33</v>
      </c>
      <c r="H35" s="14" t="s">
        <v>455</v>
      </c>
      <c r="I35" s="14" t="s">
        <v>189</v>
      </c>
      <c r="J35" s="15">
        <v>33</v>
      </c>
      <c r="K35" s="15" t="s">
        <v>518</v>
      </c>
      <c r="L35" s="15" t="s">
        <v>144</v>
      </c>
      <c r="M35" s="17"/>
      <c r="N35" s="17"/>
      <c r="O35" s="17"/>
      <c r="P35" s="15">
        <v>33</v>
      </c>
      <c r="Q35" s="15" t="s">
        <v>615</v>
      </c>
      <c r="R35" s="15" t="s">
        <v>7</v>
      </c>
    </row>
    <row r="36" spans="1:18" x14ac:dyDescent="0.2">
      <c r="A36" s="14">
        <v>34</v>
      </c>
      <c r="B36" s="14" t="s">
        <v>148</v>
      </c>
      <c r="C36" s="14" t="s">
        <v>144</v>
      </c>
      <c r="D36" s="15">
        <v>34</v>
      </c>
      <c r="E36" s="15" t="s">
        <v>229</v>
      </c>
      <c r="F36" s="15" t="s">
        <v>5</v>
      </c>
      <c r="G36" s="14">
        <v>34</v>
      </c>
      <c r="H36" s="14" t="s">
        <v>380</v>
      </c>
      <c r="I36" s="14" t="s">
        <v>5</v>
      </c>
      <c r="J36" s="15">
        <v>34</v>
      </c>
      <c r="K36" s="15" t="s">
        <v>519</v>
      </c>
      <c r="L36" s="15" t="s">
        <v>144</v>
      </c>
      <c r="M36" s="17"/>
      <c r="N36" s="17"/>
      <c r="O36" s="17"/>
      <c r="P36" s="15">
        <v>34</v>
      </c>
      <c r="Q36" s="15" t="s">
        <v>614</v>
      </c>
      <c r="R36" s="15" t="s">
        <v>7</v>
      </c>
    </row>
    <row r="37" spans="1:18" x14ac:dyDescent="0.2">
      <c r="A37" s="14">
        <v>35</v>
      </c>
      <c r="B37" s="14" t="s">
        <v>209</v>
      </c>
      <c r="C37" s="14" t="s">
        <v>205</v>
      </c>
      <c r="D37" s="15">
        <v>35</v>
      </c>
      <c r="E37" s="15" t="s">
        <v>305</v>
      </c>
      <c r="F37" s="15" t="s">
        <v>126</v>
      </c>
      <c r="G37" s="14">
        <v>35</v>
      </c>
      <c r="H37" s="14" t="s">
        <v>456</v>
      </c>
      <c r="I37" s="14" t="s">
        <v>189</v>
      </c>
      <c r="J37" s="15">
        <v>35</v>
      </c>
      <c r="K37" s="15" t="s">
        <v>535</v>
      </c>
      <c r="L37" s="15" t="s">
        <v>189</v>
      </c>
      <c r="M37" s="17"/>
      <c r="N37" s="17"/>
      <c r="O37" s="17"/>
      <c r="P37" s="15">
        <v>35</v>
      </c>
      <c r="Q37" s="15" t="s">
        <v>586</v>
      </c>
      <c r="R37" s="15" t="s">
        <v>5</v>
      </c>
    </row>
    <row r="38" spans="1:18" x14ac:dyDescent="0.2">
      <c r="A38" s="14">
        <v>36</v>
      </c>
      <c r="B38" s="14" t="s">
        <v>164</v>
      </c>
      <c r="C38" s="14" t="s">
        <v>163</v>
      </c>
      <c r="D38" s="15">
        <v>36</v>
      </c>
      <c r="E38" s="15" t="s">
        <v>329</v>
      </c>
      <c r="F38" s="15" t="s">
        <v>179</v>
      </c>
      <c r="G38" s="14">
        <v>36</v>
      </c>
      <c r="H38" s="14" t="s">
        <v>457</v>
      </c>
      <c r="I38" s="14" t="s">
        <v>189</v>
      </c>
      <c r="J38" s="15">
        <v>36</v>
      </c>
      <c r="K38" s="15" t="s">
        <v>520</v>
      </c>
      <c r="L38" s="15" t="s">
        <v>144</v>
      </c>
      <c r="M38" s="17"/>
      <c r="N38" s="17"/>
      <c r="O38" s="17"/>
      <c r="P38" s="15">
        <v>36</v>
      </c>
      <c r="Q38" s="15" t="s">
        <v>605</v>
      </c>
      <c r="R38" s="15" t="s">
        <v>4</v>
      </c>
    </row>
    <row r="39" spans="1:18" x14ac:dyDescent="0.2">
      <c r="A39" s="14">
        <v>37</v>
      </c>
      <c r="B39" s="14" t="s">
        <v>178</v>
      </c>
      <c r="C39" s="14" t="s">
        <v>179</v>
      </c>
      <c r="D39" s="15">
        <v>37</v>
      </c>
      <c r="E39" s="15" t="s">
        <v>335</v>
      </c>
      <c r="F39" s="15" t="s">
        <v>189</v>
      </c>
      <c r="G39" s="14">
        <v>37</v>
      </c>
      <c r="H39" s="14" t="s">
        <v>381</v>
      </c>
      <c r="I39" s="14" t="s">
        <v>5</v>
      </c>
      <c r="J39" s="15">
        <v>37</v>
      </c>
      <c r="K39" s="15" t="s">
        <v>482</v>
      </c>
      <c r="L39" s="15" t="s">
        <v>10</v>
      </c>
      <c r="M39" s="17"/>
      <c r="N39" s="17"/>
      <c r="O39" s="17"/>
      <c r="P39" s="15">
        <v>37</v>
      </c>
      <c r="Q39" s="15" t="s">
        <v>606</v>
      </c>
      <c r="R39" s="15" t="s">
        <v>4</v>
      </c>
    </row>
    <row r="40" spans="1:18" x14ac:dyDescent="0.2">
      <c r="A40" s="14">
        <v>38</v>
      </c>
      <c r="B40" s="14" t="s">
        <v>149</v>
      </c>
      <c r="C40" s="14" t="s">
        <v>144</v>
      </c>
      <c r="D40" s="15">
        <v>38</v>
      </c>
      <c r="E40" s="15" t="s">
        <v>285</v>
      </c>
      <c r="F40" s="15" t="s">
        <v>7</v>
      </c>
      <c r="G40" s="14">
        <v>38</v>
      </c>
      <c r="H40" s="14" t="s">
        <v>405</v>
      </c>
      <c r="I40" s="14" t="s">
        <v>4</v>
      </c>
      <c r="J40" s="15">
        <v>38</v>
      </c>
      <c r="K40" s="15" t="s">
        <v>549</v>
      </c>
      <c r="L40" s="15" t="s">
        <v>163</v>
      </c>
      <c r="M40" s="17"/>
      <c r="N40" s="17"/>
      <c r="O40" s="17"/>
      <c r="P40" s="15">
        <v>38</v>
      </c>
      <c r="Q40" s="15" t="s">
        <v>639</v>
      </c>
      <c r="R40" s="15" t="s">
        <v>573</v>
      </c>
    </row>
    <row r="41" spans="1:18" x14ac:dyDescent="0.2">
      <c r="A41" s="14">
        <v>39</v>
      </c>
      <c r="B41" s="14" t="s">
        <v>150</v>
      </c>
      <c r="C41" s="14" t="s">
        <v>144</v>
      </c>
      <c r="D41" s="15">
        <v>39</v>
      </c>
      <c r="E41" s="15" t="s">
        <v>230</v>
      </c>
      <c r="F41" s="15" t="s">
        <v>5</v>
      </c>
      <c r="G41" s="14">
        <v>39</v>
      </c>
      <c r="H41" s="14" t="s">
        <v>416</v>
      </c>
      <c r="I41" s="14" t="s">
        <v>7</v>
      </c>
      <c r="J41" s="15">
        <v>39</v>
      </c>
      <c r="K41" s="15" t="s">
        <v>505</v>
      </c>
      <c r="L41" s="15" t="s">
        <v>7</v>
      </c>
      <c r="M41" s="17"/>
      <c r="N41" s="17"/>
      <c r="O41" s="17"/>
      <c r="P41" s="15">
        <v>39</v>
      </c>
      <c r="Q41" s="15" t="s">
        <v>640</v>
      </c>
      <c r="R41" s="15" t="s">
        <v>573</v>
      </c>
    </row>
    <row r="42" spans="1:18" x14ac:dyDescent="0.2">
      <c r="A42" s="14">
        <v>40</v>
      </c>
      <c r="B42" s="14" t="s">
        <v>40</v>
      </c>
      <c r="C42" s="14" t="s">
        <v>5</v>
      </c>
      <c r="D42" s="15">
        <v>40</v>
      </c>
      <c r="E42" s="15" t="s">
        <v>360</v>
      </c>
      <c r="F42" s="15" t="s">
        <v>163</v>
      </c>
      <c r="G42" s="14">
        <v>40</v>
      </c>
      <c r="H42" s="14" t="s">
        <v>395</v>
      </c>
      <c r="I42" s="14" t="s">
        <v>10</v>
      </c>
      <c r="J42" s="15">
        <v>40</v>
      </c>
      <c r="K42" s="15" t="s">
        <v>521</v>
      </c>
      <c r="L42" s="15" t="s">
        <v>144</v>
      </c>
      <c r="M42" s="17"/>
      <c r="N42" s="17"/>
      <c r="O42" s="17"/>
      <c r="P42" s="15">
        <v>40</v>
      </c>
      <c r="Q42" s="15" t="s">
        <v>591</v>
      </c>
      <c r="R42" s="15" t="s">
        <v>476</v>
      </c>
    </row>
    <row r="43" spans="1:18" x14ac:dyDescent="0.2">
      <c r="A43" s="14">
        <v>41</v>
      </c>
      <c r="B43" s="14" t="s">
        <v>165</v>
      </c>
      <c r="C43" s="14" t="s">
        <v>163</v>
      </c>
      <c r="D43" s="15">
        <v>41</v>
      </c>
      <c r="E43" s="15" t="s">
        <v>292</v>
      </c>
      <c r="F43" s="15" t="s">
        <v>3</v>
      </c>
      <c r="G43" s="14">
        <v>41</v>
      </c>
      <c r="H43" s="14" t="s">
        <v>564</v>
      </c>
      <c r="I43" s="14" t="s">
        <v>179</v>
      </c>
      <c r="J43" s="15">
        <v>41</v>
      </c>
      <c r="K43" s="15" t="s">
        <v>510</v>
      </c>
      <c r="L43" s="15" t="s">
        <v>3</v>
      </c>
      <c r="M43" s="17"/>
      <c r="N43" s="17"/>
      <c r="O43" s="17"/>
      <c r="P43" s="15">
        <v>41</v>
      </c>
      <c r="Q43" s="15" t="s">
        <v>641</v>
      </c>
      <c r="R43" s="15" t="s">
        <v>573</v>
      </c>
    </row>
    <row r="44" spans="1:18" x14ac:dyDescent="0.2">
      <c r="A44" s="14">
        <v>42</v>
      </c>
      <c r="B44" s="14" t="s">
        <v>192</v>
      </c>
      <c r="C44" s="14" t="s">
        <v>189</v>
      </c>
      <c r="D44" s="15">
        <v>42</v>
      </c>
      <c r="E44" s="15" t="s">
        <v>279</v>
      </c>
      <c r="F44" s="15" t="s">
        <v>7</v>
      </c>
      <c r="G44" s="14">
        <v>42</v>
      </c>
      <c r="H44" s="14" t="s">
        <v>396</v>
      </c>
      <c r="I44" s="14" t="s">
        <v>10</v>
      </c>
      <c r="J44" s="15">
        <v>42</v>
      </c>
      <c r="K44" s="15" t="s">
        <v>511</v>
      </c>
      <c r="L44" s="15" t="s">
        <v>3</v>
      </c>
      <c r="M44" s="17"/>
      <c r="N44" s="17"/>
      <c r="O44" s="17"/>
      <c r="P44" s="15">
        <v>42</v>
      </c>
      <c r="Q44" s="15" t="s">
        <v>580</v>
      </c>
      <c r="R44" s="15" t="s">
        <v>5</v>
      </c>
    </row>
    <row r="45" spans="1:18" x14ac:dyDescent="0.2">
      <c r="A45" s="14">
        <v>43</v>
      </c>
      <c r="B45" s="14" t="s">
        <v>175</v>
      </c>
      <c r="C45" s="14" t="s">
        <v>163</v>
      </c>
      <c r="D45" s="15">
        <v>43</v>
      </c>
      <c r="E45" s="15" t="s">
        <v>250</v>
      </c>
      <c r="F45" s="15" t="s">
        <v>4</v>
      </c>
      <c r="G45" s="14">
        <v>43</v>
      </c>
      <c r="H45" s="14" t="s">
        <v>397</v>
      </c>
      <c r="I45" s="14" t="s">
        <v>10</v>
      </c>
      <c r="J45" s="15">
        <v>43</v>
      </c>
      <c r="K45" s="15" t="s">
        <v>467</v>
      </c>
      <c r="L45" s="15" t="s">
        <v>6</v>
      </c>
      <c r="M45" s="17"/>
      <c r="N45" s="17"/>
      <c r="O45" s="17"/>
      <c r="P45" s="15">
        <v>43</v>
      </c>
      <c r="Q45" s="15" t="s">
        <v>584</v>
      </c>
      <c r="R45" s="15" t="s">
        <v>5</v>
      </c>
    </row>
    <row r="46" spans="1:18" x14ac:dyDescent="0.2">
      <c r="A46" s="14">
        <v>44</v>
      </c>
      <c r="B46" s="14" t="s">
        <v>74</v>
      </c>
      <c r="C46" s="14" t="s">
        <v>11</v>
      </c>
      <c r="D46" s="15">
        <v>44</v>
      </c>
      <c r="E46" s="15" t="s">
        <v>306</v>
      </c>
      <c r="F46" s="15" t="s">
        <v>126</v>
      </c>
      <c r="G46" s="14">
        <v>44</v>
      </c>
      <c r="H46" s="14" t="s">
        <v>398</v>
      </c>
      <c r="I46" s="14" t="s">
        <v>12</v>
      </c>
      <c r="J46" s="15">
        <v>44</v>
      </c>
      <c r="K46" s="15" t="s">
        <v>491</v>
      </c>
      <c r="L46" s="15" t="s">
        <v>4</v>
      </c>
      <c r="M46" s="17"/>
      <c r="N46" s="17"/>
      <c r="O46" s="17"/>
      <c r="P46" s="15">
        <v>44</v>
      </c>
      <c r="Q46" s="15" t="s">
        <v>642</v>
      </c>
      <c r="R46" s="15" t="s">
        <v>573</v>
      </c>
    </row>
    <row r="47" spans="1:18" x14ac:dyDescent="0.2">
      <c r="A47" s="14">
        <v>45</v>
      </c>
      <c r="B47" s="14" t="s">
        <v>181</v>
      </c>
      <c r="C47" s="14" t="s">
        <v>179</v>
      </c>
      <c r="D47" s="15">
        <v>45</v>
      </c>
      <c r="E47" s="15" t="s">
        <v>330</v>
      </c>
      <c r="F47" s="15" t="s">
        <v>179</v>
      </c>
      <c r="G47" s="14">
        <v>45</v>
      </c>
      <c r="H47" s="14" t="s">
        <v>441</v>
      </c>
      <c r="I47" s="14" t="s">
        <v>144</v>
      </c>
      <c r="J47" s="15">
        <v>45</v>
      </c>
      <c r="K47" s="15" t="s">
        <v>550</v>
      </c>
      <c r="L47" s="15" t="s">
        <v>163</v>
      </c>
      <c r="M47" s="17"/>
      <c r="N47" s="17"/>
      <c r="O47" s="17"/>
      <c r="P47" s="15">
        <v>45</v>
      </c>
      <c r="Q47" s="15" t="s">
        <v>592</v>
      </c>
      <c r="R47" s="15" t="s">
        <v>476</v>
      </c>
    </row>
    <row r="48" spans="1:18" x14ac:dyDescent="0.2">
      <c r="A48" s="14">
        <v>46</v>
      </c>
      <c r="B48" s="14" t="s">
        <v>116</v>
      </c>
      <c r="C48" s="14" t="s">
        <v>3</v>
      </c>
      <c r="D48" s="15">
        <v>46</v>
      </c>
      <c r="E48" s="15" t="s">
        <v>288</v>
      </c>
      <c r="F48" s="15" t="s">
        <v>7</v>
      </c>
      <c r="G48" s="14">
        <v>46</v>
      </c>
      <c r="H48" s="14" t="s">
        <v>458</v>
      </c>
      <c r="I48" s="14" t="s">
        <v>189</v>
      </c>
      <c r="J48" s="15">
        <v>46</v>
      </c>
      <c r="K48" s="15" t="s">
        <v>531</v>
      </c>
      <c r="L48" s="15" t="s">
        <v>179</v>
      </c>
      <c r="M48" s="17"/>
      <c r="N48" s="17"/>
      <c r="O48" s="17"/>
      <c r="P48" s="15">
        <v>46</v>
      </c>
      <c r="Q48" s="15" t="s">
        <v>627</v>
      </c>
      <c r="R48" s="15" t="s">
        <v>163</v>
      </c>
    </row>
    <row r="49" spans="1:18" x14ac:dyDescent="0.2">
      <c r="A49" s="14">
        <v>47</v>
      </c>
      <c r="B49" s="14" t="s">
        <v>210</v>
      </c>
      <c r="C49" s="14" t="s">
        <v>205</v>
      </c>
      <c r="D49" s="15">
        <v>47</v>
      </c>
      <c r="E49" s="15" t="s">
        <v>251</v>
      </c>
      <c r="F49" s="15" t="s">
        <v>4</v>
      </c>
      <c r="G49" s="14">
        <v>47</v>
      </c>
      <c r="H49" s="14" t="s">
        <v>406</v>
      </c>
      <c r="I49" s="14" t="s">
        <v>4</v>
      </c>
      <c r="J49" s="15">
        <v>47</v>
      </c>
      <c r="K49" s="15" t="s">
        <v>543</v>
      </c>
      <c r="L49" s="15" t="s">
        <v>185</v>
      </c>
      <c r="M49" s="17"/>
      <c r="N49" s="17"/>
      <c r="O49" s="17"/>
      <c r="P49" s="15">
        <v>47</v>
      </c>
      <c r="Q49" s="15" t="s">
        <v>607</v>
      </c>
      <c r="R49" s="15" t="s">
        <v>4</v>
      </c>
    </row>
    <row r="50" spans="1:18" x14ac:dyDescent="0.2">
      <c r="A50" s="14">
        <v>48</v>
      </c>
      <c r="B50" s="14" t="s">
        <v>134</v>
      </c>
      <c r="C50" s="14" t="s">
        <v>126</v>
      </c>
      <c r="D50" s="15">
        <v>48</v>
      </c>
      <c r="E50" s="15" t="s">
        <v>252</v>
      </c>
      <c r="F50" s="15" t="s">
        <v>4</v>
      </c>
      <c r="G50" s="14">
        <v>48</v>
      </c>
      <c r="H50" s="14" t="s">
        <v>433</v>
      </c>
      <c r="I50" s="14" t="s">
        <v>126</v>
      </c>
      <c r="J50" s="15">
        <v>48</v>
      </c>
      <c r="K50" s="15" t="s">
        <v>522</v>
      </c>
      <c r="L50" s="15" t="s">
        <v>144</v>
      </c>
      <c r="M50" s="17"/>
      <c r="N50" s="17"/>
      <c r="O50" s="17"/>
      <c r="P50" s="15">
        <v>48</v>
      </c>
      <c r="Q50" s="15" t="s">
        <v>608</v>
      </c>
      <c r="R50" s="15" t="s">
        <v>4</v>
      </c>
    </row>
    <row r="51" spans="1:18" x14ac:dyDescent="0.2">
      <c r="A51" s="14">
        <v>49</v>
      </c>
      <c r="B51" s="14" t="s">
        <v>117</v>
      </c>
      <c r="C51" s="14" t="s">
        <v>3</v>
      </c>
      <c r="D51" s="15">
        <v>49</v>
      </c>
      <c r="E51" s="15" t="s">
        <v>253</v>
      </c>
      <c r="F51" s="15" t="s">
        <v>4</v>
      </c>
      <c r="G51" s="14">
        <v>49</v>
      </c>
      <c r="H51" s="14" t="s">
        <v>447</v>
      </c>
      <c r="I51" s="14" t="s">
        <v>205</v>
      </c>
      <c r="J51" s="15">
        <v>49</v>
      </c>
      <c r="K51" s="15" t="s">
        <v>492</v>
      </c>
      <c r="L51" s="15" t="s">
        <v>4</v>
      </c>
      <c r="M51" s="17"/>
      <c r="N51" s="17"/>
      <c r="O51" s="17"/>
      <c r="P51" s="15">
        <v>49</v>
      </c>
      <c r="Q51" s="15" t="s">
        <v>643</v>
      </c>
      <c r="R51" s="15" t="s">
        <v>573</v>
      </c>
    </row>
    <row r="52" spans="1:18" x14ac:dyDescent="0.2">
      <c r="A52" s="14">
        <v>50</v>
      </c>
      <c r="B52" s="14" t="s">
        <v>118</v>
      </c>
      <c r="C52" s="14" t="s">
        <v>3</v>
      </c>
      <c r="D52" s="15">
        <v>50</v>
      </c>
      <c r="E52" s="15" t="s">
        <v>307</v>
      </c>
      <c r="F52" s="15" t="s">
        <v>126</v>
      </c>
      <c r="G52" s="14">
        <v>50</v>
      </c>
      <c r="H52" s="14" t="s">
        <v>442</v>
      </c>
      <c r="I52" s="14" t="s">
        <v>144</v>
      </c>
      <c r="J52" s="15">
        <v>50</v>
      </c>
      <c r="K52" s="15" t="s">
        <v>539</v>
      </c>
      <c r="L52" s="15" t="s">
        <v>205</v>
      </c>
      <c r="M52" s="17"/>
      <c r="N52" s="17"/>
      <c r="O52" s="17"/>
      <c r="P52" s="15">
        <v>50</v>
      </c>
      <c r="Q52" s="15" t="s">
        <v>512</v>
      </c>
      <c r="R52" s="15" t="s">
        <v>4</v>
      </c>
    </row>
    <row r="53" spans="1:18" x14ac:dyDescent="0.2">
      <c r="A53" s="14">
        <v>51</v>
      </c>
      <c r="B53" s="14" t="s">
        <v>151</v>
      </c>
      <c r="C53" s="14" t="s">
        <v>144</v>
      </c>
      <c r="D53" s="15">
        <v>51</v>
      </c>
      <c r="E53" s="15" t="s">
        <v>308</v>
      </c>
      <c r="F53" s="15" t="s">
        <v>126</v>
      </c>
      <c r="G53" s="14">
        <v>51</v>
      </c>
      <c r="H53" s="14" t="s">
        <v>434</v>
      </c>
      <c r="I53" s="14" t="s">
        <v>126</v>
      </c>
      <c r="J53" s="15">
        <v>51</v>
      </c>
      <c r="K53" s="15" t="s">
        <v>540</v>
      </c>
      <c r="L53" s="15" t="s">
        <v>205</v>
      </c>
      <c r="M53" s="17"/>
      <c r="N53" s="17"/>
      <c r="O53" s="17"/>
      <c r="P53" s="15">
        <v>51</v>
      </c>
      <c r="Q53" s="15" t="s">
        <v>616</v>
      </c>
      <c r="R53" s="15" t="s">
        <v>7</v>
      </c>
    </row>
    <row r="54" spans="1:18" x14ac:dyDescent="0.2">
      <c r="A54" s="14">
        <v>52</v>
      </c>
      <c r="B54" s="14" t="s">
        <v>83</v>
      </c>
      <c r="C54" s="14" t="s">
        <v>4</v>
      </c>
      <c r="D54" s="15">
        <v>52</v>
      </c>
      <c r="E54" s="15" t="s">
        <v>361</v>
      </c>
      <c r="F54" s="15" t="s">
        <v>163</v>
      </c>
      <c r="G54" s="14">
        <v>52</v>
      </c>
      <c r="H54" s="14" t="s">
        <v>565</v>
      </c>
      <c r="I54" s="14" t="s">
        <v>179</v>
      </c>
      <c r="J54" s="15">
        <v>52</v>
      </c>
      <c r="K54" s="15" t="s">
        <v>529</v>
      </c>
      <c r="L54" s="15" t="s">
        <v>179</v>
      </c>
      <c r="M54" s="17"/>
      <c r="N54" s="17"/>
      <c r="O54" s="17"/>
      <c r="P54" s="15">
        <v>52</v>
      </c>
      <c r="Q54" s="15" t="s">
        <v>609</v>
      </c>
      <c r="R54" s="15" t="s">
        <v>4</v>
      </c>
    </row>
    <row r="55" spans="1:18" x14ac:dyDescent="0.2">
      <c r="A55" s="14">
        <v>53</v>
      </c>
      <c r="B55" s="14" t="s">
        <v>49</v>
      </c>
      <c r="C55" s="14" t="s">
        <v>6</v>
      </c>
      <c r="D55" s="15">
        <v>53</v>
      </c>
      <c r="E55" s="15" t="s">
        <v>323</v>
      </c>
      <c r="F55" s="15" t="s">
        <v>144</v>
      </c>
      <c r="G55" s="14">
        <v>53</v>
      </c>
      <c r="H55" s="14" t="s">
        <v>417</v>
      </c>
      <c r="I55" s="14" t="s">
        <v>7</v>
      </c>
      <c r="J55" s="15">
        <v>53</v>
      </c>
      <c r="K55" s="15" t="s">
        <v>523</v>
      </c>
      <c r="L55" s="15" t="s">
        <v>144</v>
      </c>
      <c r="M55" s="17"/>
      <c r="N55" s="17"/>
      <c r="O55" s="17"/>
      <c r="P55" s="15">
        <v>53</v>
      </c>
      <c r="Q55" s="15" t="s">
        <v>622</v>
      </c>
      <c r="R55" s="15" t="s">
        <v>144</v>
      </c>
    </row>
    <row r="56" spans="1:18" x14ac:dyDescent="0.2">
      <c r="A56" s="14">
        <v>54</v>
      </c>
      <c r="B56" s="14" t="s">
        <v>119</v>
      </c>
      <c r="C56" s="14" t="s">
        <v>3</v>
      </c>
      <c r="D56" s="15">
        <v>54</v>
      </c>
      <c r="E56" s="15" t="s">
        <v>362</v>
      </c>
      <c r="F56" s="15" t="s">
        <v>163</v>
      </c>
      <c r="G56" s="14">
        <v>54</v>
      </c>
      <c r="H56" s="14" t="s">
        <v>445</v>
      </c>
      <c r="I56" s="14" t="s">
        <v>163</v>
      </c>
      <c r="J56" s="15">
        <v>54</v>
      </c>
      <c r="K56" s="15" t="s">
        <v>551</v>
      </c>
      <c r="L56" s="15" t="s">
        <v>163</v>
      </c>
      <c r="M56" s="17"/>
      <c r="N56" s="17"/>
      <c r="O56" s="17"/>
      <c r="P56" s="15">
        <v>54</v>
      </c>
      <c r="Q56" s="15" t="s">
        <v>579</v>
      </c>
      <c r="R56" s="15" t="s">
        <v>8</v>
      </c>
    </row>
    <row r="57" spans="1:18" x14ac:dyDescent="0.2">
      <c r="A57" s="14">
        <v>55</v>
      </c>
      <c r="B57" s="14" t="s">
        <v>30</v>
      </c>
      <c r="C57" s="14" t="s">
        <v>7</v>
      </c>
      <c r="D57" s="15">
        <v>55</v>
      </c>
      <c r="E57" s="15" t="s">
        <v>254</v>
      </c>
      <c r="F57" s="15" t="s">
        <v>4</v>
      </c>
      <c r="G57" s="14">
        <v>55</v>
      </c>
      <c r="H57" s="14" t="s">
        <v>386</v>
      </c>
      <c r="I57" s="14" t="s">
        <v>6</v>
      </c>
      <c r="J57" s="15">
        <v>55</v>
      </c>
      <c r="K57" s="15" t="s">
        <v>463</v>
      </c>
      <c r="L57" s="15" t="s">
        <v>5</v>
      </c>
      <c r="M57" s="17"/>
      <c r="N57" s="17"/>
      <c r="O57" s="17"/>
      <c r="P57" s="15">
        <v>55</v>
      </c>
      <c r="Q57" s="15" t="s">
        <v>610</v>
      </c>
      <c r="R57" s="15" t="s">
        <v>4</v>
      </c>
    </row>
    <row r="58" spans="1:18" x14ac:dyDescent="0.2">
      <c r="A58" s="14">
        <v>56</v>
      </c>
      <c r="B58" s="14" t="s">
        <v>182</v>
      </c>
      <c r="C58" s="14" t="s">
        <v>179</v>
      </c>
      <c r="D58" s="15">
        <v>56</v>
      </c>
      <c r="E58" s="15" t="s">
        <v>244</v>
      </c>
      <c r="F58" s="15" t="s">
        <v>10</v>
      </c>
      <c r="G58" s="14">
        <v>56</v>
      </c>
      <c r="H58" s="14" t="s">
        <v>382</v>
      </c>
      <c r="I58" s="14" t="s">
        <v>5</v>
      </c>
      <c r="J58" s="15">
        <v>56</v>
      </c>
      <c r="K58" s="15" t="s">
        <v>512</v>
      </c>
      <c r="L58" s="15" t="s">
        <v>3</v>
      </c>
      <c r="M58" s="17"/>
      <c r="N58" s="17"/>
      <c r="O58" s="17"/>
      <c r="P58" s="15">
        <v>56</v>
      </c>
      <c r="Q58" s="15" t="s">
        <v>583</v>
      </c>
      <c r="R58" s="15" t="s">
        <v>5</v>
      </c>
    </row>
    <row r="59" spans="1:18" x14ac:dyDescent="0.2">
      <c r="A59" s="14">
        <v>57</v>
      </c>
      <c r="B59" s="14" t="s">
        <v>172</v>
      </c>
      <c r="C59" s="14" t="s">
        <v>163</v>
      </c>
      <c r="D59" s="15">
        <v>57</v>
      </c>
      <c r="E59" s="15" t="s">
        <v>340</v>
      </c>
      <c r="F59" s="15" t="s">
        <v>189</v>
      </c>
      <c r="G59" s="14">
        <v>57</v>
      </c>
      <c r="H59" s="14" t="s">
        <v>407</v>
      </c>
      <c r="I59" s="14" t="s">
        <v>4</v>
      </c>
      <c r="J59" s="15">
        <v>57</v>
      </c>
      <c r="K59" s="15" t="s">
        <v>464</v>
      </c>
      <c r="L59" s="15" t="s">
        <v>5</v>
      </c>
      <c r="M59" s="17"/>
      <c r="N59" s="17"/>
      <c r="O59" s="17"/>
      <c r="P59" s="15">
        <v>57</v>
      </c>
      <c r="Q59" s="15" t="s">
        <v>628</v>
      </c>
      <c r="R59" s="15" t="s">
        <v>163</v>
      </c>
    </row>
    <row r="60" spans="1:18" x14ac:dyDescent="0.2">
      <c r="A60" s="14">
        <v>58</v>
      </c>
      <c r="B60" s="14" t="s">
        <v>180</v>
      </c>
      <c r="C60" s="14" t="s">
        <v>179</v>
      </c>
      <c r="D60" s="15">
        <v>58</v>
      </c>
      <c r="E60" s="15" t="s">
        <v>309</v>
      </c>
      <c r="F60" s="15" t="s">
        <v>126</v>
      </c>
      <c r="G60" s="14">
        <v>58</v>
      </c>
      <c r="H60" s="14" t="s">
        <v>459</v>
      </c>
      <c r="I60" s="14" t="s">
        <v>189</v>
      </c>
      <c r="J60" s="15">
        <v>58</v>
      </c>
      <c r="K60" s="15" t="s">
        <v>513</v>
      </c>
      <c r="L60" s="15" t="s">
        <v>3</v>
      </c>
      <c r="M60" s="17"/>
      <c r="N60" s="17"/>
      <c r="O60" s="17"/>
      <c r="P60" s="15">
        <v>58</v>
      </c>
      <c r="Q60" s="15" t="s">
        <v>634</v>
      </c>
      <c r="R60" s="15" t="s">
        <v>179</v>
      </c>
    </row>
    <row r="61" spans="1:18" x14ac:dyDescent="0.2">
      <c r="A61" s="14">
        <v>59</v>
      </c>
      <c r="B61" s="14" t="s">
        <v>50</v>
      </c>
      <c r="C61" s="14" t="s">
        <v>6</v>
      </c>
      <c r="D61" s="15">
        <v>59</v>
      </c>
      <c r="E61" s="15" t="s">
        <v>257</v>
      </c>
      <c r="F61" s="15" t="s">
        <v>4</v>
      </c>
      <c r="G61" s="14">
        <v>59</v>
      </c>
      <c r="H61" s="14" t="s">
        <v>408</v>
      </c>
      <c r="I61" s="14" t="s">
        <v>4</v>
      </c>
      <c r="J61" s="15">
        <v>59</v>
      </c>
      <c r="K61" s="15" t="s">
        <v>552</v>
      </c>
      <c r="L61" s="15" t="s">
        <v>163</v>
      </c>
      <c r="M61" s="17"/>
      <c r="N61" s="17"/>
      <c r="O61" s="17"/>
      <c r="P61" s="15">
        <v>59</v>
      </c>
      <c r="Q61" s="15" t="s">
        <v>611</v>
      </c>
      <c r="R61" s="15" t="s">
        <v>4</v>
      </c>
    </row>
    <row r="62" spans="1:18" x14ac:dyDescent="0.2">
      <c r="A62" s="14">
        <v>60</v>
      </c>
      <c r="B62" s="14" t="s">
        <v>135</v>
      </c>
      <c r="C62" s="14" t="s">
        <v>126</v>
      </c>
      <c r="D62" s="15">
        <v>60</v>
      </c>
      <c r="E62" s="15" t="s">
        <v>255</v>
      </c>
      <c r="F62" s="15" t="s">
        <v>4</v>
      </c>
      <c r="G62" s="14">
        <v>60</v>
      </c>
      <c r="H62" s="14" t="s">
        <v>460</v>
      </c>
      <c r="I62" s="14" t="s">
        <v>189</v>
      </c>
      <c r="J62" s="15">
        <v>60</v>
      </c>
      <c r="K62" s="15" t="s">
        <v>506</v>
      </c>
      <c r="L62" s="15" t="s">
        <v>7</v>
      </c>
      <c r="M62" s="17"/>
      <c r="N62" s="17"/>
      <c r="O62" s="17"/>
      <c r="P62" s="15">
        <v>60</v>
      </c>
      <c r="Q62" s="15" t="s">
        <v>644</v>
      </c>
      <c r="R62" s="15" t="s">
        <v>573</v>
      </c>
    </row>
    <row r="63" spans="1:18" x14ac:dyDescent="0.2">
      <c r="A63" s="14">
        <v>61</v>
      </c>
      <c r="B63" s="14" t="s">
        <v>22</v>
      </c>
      <c r="C63" s="14" t="s">
        <v>4</v>
      </c>
      <c r="D63" s="15">
        <v>61</v>
      </c>
      <c r="E63" s="15" t="s">
        <v>331</v>
      </c>
      <c r="F63" s="15" t="s">
        <v>179</v>
      </c>
      <c r="G63" s="14">
        <v>61</v>
      </c>
      <c r="H63" s="14" t="s">
        <v>399</v>
      </c>
      <c r="I63" s="14" t="s">
        <v>12</v>
      </c>
      <c r="J63" s="15">
        <v>61</v>
      </c>
      <c r="K63" s="15" t="s">
        <v>493</v>
      </c>
      <c r="L63" s="15" t="s">
        <v>4</v>
      </c>
      <c r="M63" s="17"/>
      <c r="N63" s="17"/>
      <c r="O63" s="17"/>
      <c r="P63" s="15">
        <v>61</v>
      </c>
      <c r="Q63" s="15" t="s">
        <v>587</v>
      </c>
      <c r="R63" s="15" t="s">
        <v>5</v>
      </c>
    </row>
    <row r="64" spans="1:18" x14ac:dyDescent="0.2">
      <c r="A64" s="14">
        <v>62</v>
      </c>
      <c r="B64" s="14" t="s">
        <v>69</v>
      </c>
      <c r="C64" s="14" t="s">
        <v>10</v>
      </c>
      <c r="D64" s="15">
        <v>62</v>
      </c>
      <c r="E64" s="15" t="s">
        <v>256</v>
      </c>
      <c r="F64" s="15" t="s">
        <v>4</v>
      </c>
      <c r="G64" s="14">
        <v>62</v>
      </c>
      <c r="H64" s="14" t="s">
        <v>435</v>
      </c>
      <c r="I64" s="14" t="s">
        <v>126</v>
      </c>
      <c r="J64" s="15">
        <v>62</v>
      </c>
      <c r="K64" s="15" t="s">
        <v>468</v>
      </c>
      <c r="L64" s="15" t="s">
        <v>6</v>
      </c>
      <c r="M64" s="17"/>
      <c r="N64" s="17"/>
      <c r="O64" s="17"/>
      <c r="P64" s="15">
        <v>62</v>
      </c>
      <c r="Q64" s="15" t="s">
        <v>623</v>
      </c>
      <c r="R64" s="15" t="s">
        <v>144</v>
      </c>
    </row>
    <row r="65" spans="1:18" x14ac:dyDescent="0.2">
      <c r="A65" s="14">
        <v>63</v>
      </c>
      <c r="B65" s="14" t="s">
        <v>84</v>
      </c>
      <c r="C65" s="14" t="s">
        <v>4</v>
      </c>
      <c r="D65" s="15">
        <v>63</v>
      </c>
      <c r="E65" s="15" t="s">
        <v>363</v>
      </c>
      <c r="F65" s="15" t="s">
        <v>163</v>
      </c>
      <c r="G65" s="14">
        <v>63</v>
      </c>
      <c r="H65" s="14" t="s">
        <v>436</v>
      </c>
      <c r="I65" s="14" t="s">
        <v>126</v>
      </c>
      <c r="J65" s="15">
        <v>63</v>
      </c>
      <c r="K65" s="15" t="s">
        <v>475</v>
      </c>
      <c r="L65" s="15" t="s">
        <v>476</v>
      </c>
      <c r="M65" s="17"/>
      <c r="N65" s="17"/>
      <c r="O65" s="17"/>
      <c r="P65" s="15">
        <v>63</v>
      </c>
      <c r="Q65" s="15" t="s">
        <v>585</v>
      </c>
      <c r="R65" s="15" t="s">
        <v>5</v>
      </c>
    </row>
    <row r="66" spans="1:18" x14ac:dyDescent="0.2">
      <c r="A66" s="14">
        <v>64</v>
      </c>
      <c r="B66" s="14" t="s">
        <v>136</v>
      </c>
      <c r="C66" s="14" t="s">
        <v>126</v>
      </c>
      <c r="D66" s="15">
        <v>64</v>
      </c>
      <c r="E66" s="15" t="s">
        <v>223</v>
      </c>
      <c r="F66" s="15" t="s">
        <v>8</v>
      </c>
      <c r="G66" s="14">
        <v>64</v>
      </c>
      <c r="H66" s="14" t="s">
        <v>461</v>
      </c>
      <c r="I66" s="14" t="s">
        <v>189</v>
      </c>
      <c r="J66" s="15">
        <v>64</v>
      </c>
      <c r="K66" s="15" t="s">
        <v>553</v>
      </c>
      <c r="L66" s="15" t="s">
        <v>163</v>
      </c>
      <c r="M66" s="17"/>
      <c r="N66" s="17"/>
      <c r="O66" s="17"/>
      <c r="P66" s="15">
        <v>64</v>
      </c>
      <c r="Q66" s="15" t="s">
        <v>581</v>
      </c>
      <c r="R66" s="15" t="s">
        <v>5</v>
      </c>
    </row>
    <row r="67" spans="1:18" x14ac:dyDescent="0.2">
      <c r="A67" s="14">
        <v>65</v>
      </c>
      <c r="B67" s="14" t="s">
        <v>170</v>
      </c>
      <c r="C67" s="14" t="s">
        <v>163</v>
      </c>
      <c r="D67" s="15">
        <v>65</v>
      </c>
      <c r="E67" s="15" t="s">
        <v>343</v>
      </c>
      <c r="F67" s="15" t="s">
        <v>205</v>
      </c>
      <c r="G67" s="14">
        <v>65</v>
      </c>
      <c r="H67" s="14" t="s">
        <v>462</v>
      </c>
      <c r="I67" s="14" t="s">
        <v>189</v>
      </c>
      <c r="J67" s="15">
        <v>65</v>
      </c>
      <c r="K67" s="15" t="s">
        <v>554</v>
      </c>
      <c r="L67" s="15" t="s">
        <v>163</v>
      </c>
      <c r="M67" s="17"/>
      <c r="N67" s="17"/>
      <c r="O67" s="17"/>
      <c r="P67" s="15">
        <v>65</v>
      </c>
      <c r="Q67" s="15" t="s">
        <v>598</v>
      </c>
      <c r="R67" s="15" t="s">
        <v>12</v>
      </c>
    </row>
    <row r="68" spans="1:18" x14ac:dyDescent="0.2">
      <c r="A68" s="14">
        <v>66</v>
      </c>
      <c r="B68" s="14" t="s">
        <v>193</v>
      </c>
      <c r="C68" s="14" t="s">
        <v>189</v>
      </c>
      <c r="D68" s="15">
        <v>66</v>
      </c>
      <c r="E68" s="15" t="s">
        <v>267</v>
      </c>
      <c r="F68" s="15" t="s">
        <v>4</v>
      </c>
      <c r="G68" s="14">
        <v>66</v>
      </c>
      <c r="H68" s="14" t="s">
        <v>418</v>
      </c>
      <c r="I68" s="14" t="s">
        <v>7</v>
      </c>
      <c r="J68" s="15">
        <v>66</v>
      </c>
      <c r="K68" s="15" t="s">
        <v>494</v>
      </c>
      <c r="L68" s="15" t="s">
        <v>4</v>
      </c>
      <c r="M68" s="17"/>
      <c r="N68" s="17"/>
      <c r="O68" s="17"/>
      <c r="P68" s="15">
        <v>66</v>
      </c>
      <c r="Q68" s="15" t="s">
        <v>599</v>
      </c>
      <c r="R68" s="15" t="s">
        <v>12</v>
      </c>
    </row>
    <row r="69" spans="1:18" x14ac:dyDescent="0.2">
      <c r="A69" s="14">
        <v>67</v>
      </c>
      <c r="B69" s="14" t="s">
        <v>51</v>
      </c>
      <c r="C69" s="14" t="s">
        <v>6</v>
      </c>
      <c r="D69" s="15">
        <v>67</v>
      </c>
      <c r="E69" s="15" t="s">
        <v>364</v>
      </c>
      <c r="F69" s="15" t="s">
        <v>163</v>
      </c>
      <c r="G69" s="14">
        <v>67</v>
      </c>
      <c r="H69" s="14" t="s">
        <v>437</v>
      </c>
      <c r="I69" s="14" t="s">
        <v>126</v>
      </c>
      <c r="J69" s="15">
        <v>67</v>
      </c>
      <c r="K69" s="15" t="s">
        <v>495</v>
      </c>
      <c r="L69" s="15" t="s">
        <v>4</v>
      </c>
      <c r="M69" s="17"/>
      <c r="N69" s="17"/>
      <c r="O69" s="17"/>
      <c r="P69" s="17"/>
      <c r="Q69" s="17"/>
      <c r="R69" s="17"/>
    </row>
    <row r="70" spans="1:18" x14ac:dyDescent="0.2">
      <c r="A70" s="14">
        <v>68</v>
      </c>
      <c r="B70" s="14" t="s">
        <v>52</v>
      </c>
      <c r="C70" s="14" t="s">
        <v>6</v>
      </c>
      <c r="D70" s="15">
        <v>68</v>
      </c>
      <c r="E70" s="15" t="s">
        <v>365</v>
      </c>
      <c r="F70" s="15" t="s">
        <v>163</v>
      </c>
      <c r="G70" s="14">
        <v>68</v>
      </c>
      <c r="H70" s="14" t="s">
        <v>427</v>
      </c>
      <c r="I70" s="14" t="s">
        <v>3</v>
      </c>
      <c r="J70" s="15">
        <v>68</v>
      </c>
      <c r="K70" s="15" t="s">
        <v>465</v>
      </c>
      <c r="L70" s="15" t="s">
        <v>5</v>
      </c>
      <c r="M70" s="17"/>
      <c r="N70" s="17"/>
      <c r="O70" s="17"/>
      <c r="P70" s="17"/>
      <c r="Q70" s="17"/>
      <c r="R70" s="17"/>
    </row>
    <row r="71" spans="1:18" x14ac:dyDescent="0.2">
      <c r="A71" s="14">
        <v>69</v>
      </c>
      <c r="B71" s="14" t="s">
        <v>167</v>
      </c>
      <c r="C71" s="14" t="s">
        <v>163</v>
      </c>
      <c r="D71" s="15">
        <v>69</v>
      </c>
      <c r="E71" s="15" t="s">
        <v>258</v>
      </c>
      <c r="F71" s="15" t="s">
        <v>4</v>
      </c>
      <c r="G71" s="14">
        <v>69</v>
      </c>
      <c r="H71" s="14" t="s">
        <v>446</v>
      </c>
      <c r="I71" s="14" t="s">
        <v>163</v>
      </c>
      <c r="J71" s="15">
        <v>69</v>
      </c>
      <c r="K71" s="15" t="s">
        <v>524</v>
      </c>
      <c r="L71" s="15" t="s">
        <v>144</v>
      </c>
      <c r="M71" s="17"/>
      <c r="N71" s="17"/>
      <c r="O71" s="17"/>
      <c r="P71" s="17"/>
      <c r="Q71" s="17"/>
      <c r="R71" s="17"/>
    </row>
    <row r="72" spans="1:18" x14ac:dyDescent="0.2">
      <c r="A72" s="14">
        <v>70</v>
      </c>
      <c r="B72" s="14" t="s">
        <v>70</v>
      </c>
      <c r="C72" s="14" t="s">
        <v>10</v>
      </c>
      <c r="D72" s="15">
        <v>70</v>
      </c>
      <c r="E72" s="15" t="s">
        <v>310</v>
      </c>
      <c r="F72" s="15" t="s">
        <v>126</v>
      </c>
      <c r="G72" s="14">
        <v>70</v>
      </c>
      <c r="H72" s="14" t="s">
        <v>443</v>
      </c>
      <c r="I72" s="14" t="s">
        <v>144</v>
      </c>
      <c r="J72" s="15">
        <v>70</v>
      </c>
      <c r="K72" s="15" t="s">
        <v>514</v>
      </c>
      <c r="L72" s="15" t="s">
        <v>3</v>
      </c>
      <c r="M72" s="17"/>
      <c r="N72" s="17"/>
      <c r="O72" s="17"/>
      <c r="P72" s="17"/>
      <c r="Q72" s="17"/>
      <c r="R72" s="17"/>
    </row>
    <row r="73" spans="1:18" x14ac:dyDescent="0.2">
      <c r="A73" s="14">
        <v>71</v>
      </c>
      <c r="B73" s="14" t="s">
        <v>120</v>
      </c>
      <c r="C73" s="14" t="s">
        <v>3</v>
      </c>
      <c r="D73" s="15">
        <v>71</v>
      </c>
      <c r="E73" s="15" t="s">
        <v>259</v>
      </c>
      <c r="F73" s="15" t="s">
        <v>4</v>
      </c>
      <c r="G73" s="14">
        <v>71</v>
      </c>
      <c r="H73" s="14" t="s">
        <v>424</v>
      </c>
      <c r="I73" s="14" t="s">
        <v>3</v>
      </c>
      <c r="J73" s="15">
        <v>71</v>
      </c>
      <c r="K73" s="15" t="s">
        <v>496</v>
      </c>
      <c r="L73" s="15" t="s">
        <v>4</v>
      </c>
      <c r="M73" s="17"/>
      <c r="N73" s="17"/>
      <c r="O73" s="17"/>
      <c r="P73" s="17"/>
      <c r="Q73" s="17"/>
      <c r="R73" s="17"/>
    </row>
    <row r="74" spans="1:18" x14ac:dyDescent="0.2">
      <c r="A74" s="14">
        <v>72</v>
      </c>
      <c r="B74" s="14" t="s">
        <v>174</v>
      </c>
      <c r="C74" s="14" t="s">
        <v>163</v>
      </c>
      <c r="D74" s="15">
        <v>72</v>
      </c>
      <c r="E74" s="15" t="s">
        <v>324</v>
      </c>
      <c r="F74" s="15" t="s">
        <v>144</v>
      </c>
      <c r="G74" s="14">
        <v>72</v>
      </c>
      <c r="H74" s="14" t="s">
        <v>387</v>
      </c>
      <c r="I74" s="14" t="s">
        <v>6</v>
      </c>
      <c r="J74" s="15">
        <v>72</v>
      </c>
      <c r="K74" s="15" t="s">
        <v>555</v>
      </c>
      <c r="L74" s="15" t="s">
        <v>163</v>
      </c>
      <c r="M74" s="17"/>
      <c r="N74" s="17"/>
      <c r="O74" s="17"/>
      <c r="P74" s="17"/>
      <c r="Q74" s="17"/>
      <c r="R74" s="17"/>
    </row>
    <row r="75" spans="1:18" x14ac:dyDescent="0.2">
      <c r="A75" s="14">
        <v>73</v>
      </c>
      <c r="B75" s="14" t="s">
        <v>53</v>
      </c>
      <c r="C75" s="14" t="s">
        <v>6</v>
      </c>
      <c r="D75" s="15">
        <v>73</v>
      </c>
      <c r="E75" s="15" t="s">
        <v>336</v>
      </c>
      <c r="F75" s="15" t="s">
        <v>189</v>
      </c>
      <c r="G75" s="14">
        <v>73</v>
      </c>
      <c r="H75" s="14" t="s">
        <v>388</v>
      </c>
      <c r="I75" s="14" t="s">
        <v>6</v>
      </c>
      <c r="J75" s="15">
        <v>73</v>
      </c>
      <c r="K75" s="15" t="s">
        <v>525</v>
      </c>
      <c r="L75" s="15" t="s">
        <v>144</v>
      </c>
      <c r="M75" s="17"/>
      <c r="N75" s="17"/>
      <c r="O75" s="17"/>
      <c r="P75" s="17"/>
      <c r="Q75" s="17"/>
      <c r="R75" s="17"/>
    </row>
    <row r="76" spans="1:18" x14ac:dyDescent="0.2">
      <c r="A76" s="14">
        <v>74</v>
      </c>
      <c r="B76" s="14" t="s">
        <v>121</v>
      </c>
      <c r="C76" s="14" t="s">
        <v>3</v>
      </c>
      <c r="D76" s="15">
        <v>74</v>
      </c>
      <c r="E76" s="15" t="s">
        <v>366</v>
      </c>
      <c r="F76" s="15" t="s">
        <v>163</v>
      </c>
      <c r="G76" s="14">
        <v>74</v>
      </c>
      <c r="H76" s="14" t="s">
        <v>389</v>
      </c>
      <c r="I76" s="14" t="s">
        <v>6</v>
      </c>
      <c r="J76" s="15">
        <v>74</v>
      </c>
      <c r="K76" s="15" t="s">
        <v>530</v>
      </c>
      <c r="L76" s="15" t="s">
        <v>179</v>
      </c>
      <c r="M76" s="17"/>
      <c r="N76" s="17"/>
      <c r="O76" s="17"/>
      <c r="P76" s="17"/>
      <c r="Q76" s="17"/>
      <c r="R76" s="17"/>
    </row>
    <row r="77" spans="1:18" x14ac:dyDescent="0.2">
      <c r="A77" s="14">
        <v>75</v>
      </c>
      <c r="B77" s="14" t="s">
        <v>183</v>
      </c>
      <c r="C77" s="14" t="s">
        <v>179</v>
      </c>
      <c r="D77" s="15">
        <v>75</v>
      </c>
      <c r="E77" s="15" t="s">
        <v>231</v>
      </c>
      <c r="F77" s="15" t="s">
        <v>5</v>
      </c>
      <c r="G77" s="14">
        <v>75</v>
      </c>
      <c r="H77" s="14" t="s">
        <v>422</v>
      </c>
      <c r="I77" s="14" t="s">
        <v>3</v>
      </c>
      <c r="J77" s="15">
        <v>75</v>
      </c>
      <c r="K77" s="15" t="s">
        <v>556</v>
      </c>
      <c r="L77" s="15" t="s">
        <v>163</v>
      </c>
      <c r="M77" s="17"/>
      <c r="N77" s="17"/>
      <c r="O77" s="17"/>
      <c r="P77" s="17"/>
      <c r="Q77" s="17"/>
      <c r="R77" s="17"/>
    </row>
    <row r="78" spans="1:18" x14ac:dyDescent="0.2">
      <c r="A78" s="14">
        <v>76</v>
      </c>
      <c r="B78" s="14" t="s">
        <v>152</v>
      </c>
      <c r="C78" s="14" t="s">
        <v>144</v>
      </c>
      <c r="D78" s="15">
        <v>76</v>
      </c>
      <c r="E78" s="15" t="s">
        <v>367</v>
      </c>
      <c r="F78" s="15" t="s">
        <v>163</v>
      </c>
      <c r="G78" s="14">
        <v>76</v>
      </c>
      <c r="H78" s="14" t="s">
        <v>425</v>
      </c>
      <c r="I78" s="14" t="s">
        <v>3</v>
      </c>
      <c r="J78" s="15">
        <v>76</v>
      </c>
      <c r="K78" s="15" t="s">
        <v>477</v>
      </c>
      <c r="L78" s="15" t="s">
        <v>476</v>
      </c>
      <c r="M78" s="17"/>
      <c r="N78" s="17"/>
      <c r="O78" s="17"/>
      <c r="P78" s="17"/>
      <c r="Q78" s="17"/>
      <c r="R78" s="17"/>
    </row>
    <row r="79" spans="1:18" x14ac:dyDescent="0.2">
      <c r="A79" s="14">
        <v>77</v>
      </c>
      <c r="B79" s="14" t="s">
        <v>41</v>
      </c>
      <c r="C79" s="14" t="s">
        <v>5</v>
      </c>
      <c r="D79" s="15">
        <v>77</v>
      </c>
      <c r="E79" s="15" t="s">
        <v>368</v>
      </c>
      <c r="F79" s="15" t="s">
        <v>163</v>
      </c>
      <c r="G79" s="14">
        <v>77</v>
      </c>
      <c r="H79" s="14" t="s">
        <v>377</v>
      </c>
      <c r="I79" s="14" t="s">
        <v>8</v>
      </c>
      <c r="J79" s="15">
        <v>77</v>
      </c>
      <c r="K79" s="15" t="s">
        <v>507</v>
      </c>
      <c r="L79" s="15" t="s">
        <v>7</v>
      </c>
      <c r="M79" s="17"/>
      <c r="N79" s="17"/>
      <c r="O79" s="17"/>
      <c r="P79" s="17"/>
      <c r="Q79" s="17"/>
      <c r="R79" s="17"/>
    </row>
    <row r="80" spans="1:18" x14ac:dyDescent="0.2">
      <c r="A80" s="14">
        <v>78</v>
      </c>
      <c r="B80" s="14" t="s">
        <v>153</v>
      </c>
      <c r="C80" s="14" t="s">
        <v>144</v>
      </c>
      <c r="D80" s="15">
        <v>78</v>
      </c>
      <c r="E80" s="15" t="s">
        <v>260</v>
      </c>
      <c r="F80" s="15" t="s">
        <v>4</v>
      </c>
      <c r="G80" s="14">
        <v>78</v>
      </c>
      <c r="H80" s="14" t="s">
        <v>378</v>
      </c>
      <c r="I80" s="14" t="s">
        <v>8</v>
      </c>
      <c r="J80" s="15">
        <v>78</v>
      </c>
      <c r="K80" s="15" t="s">
        <v>500</v>
      </c>
      <c r="L80" s="15" t="s">
        <v>499</v>
      </c>
      <c r="M80" s="17"/>
      <c r="N80" s="17"/>
      <c r="O80" s="17"/>
      <c r="P80" s="17"/>
      <c r="Q80" s="17"/>
      <c r="R80" s="17"/>
    </row>
    <row r="81" spans="1:19" x14ac:dyDescent="0.2">
      <c r="A81" s="14">
        <v>79</v>
      </c>
      <c r="B81" s="14" t="s">
        <v>27</v>
      </c>
      <c r="C81" s="14" t="s">
        <v>6</v>
      </c>
      <c r="D81" s="15">
        <v>79</v>
      </c>
      <c r="E81" s="15" t="s">
        <v>261</v>
      </c>
      <c r="F81" s="15" t="s">
        <v>4</v>
      </c>
      <c r="G81" s="14">
        <v>79</v>
      </c>
      <c r="H81" s="14" t="s">
        <v>426</v>
      </c>
      <c r="I81" s="14" t="s">
        <v>3</v>
      </c>
      <c r="J81" s="15">
        <v>79</v>
      </c>
      <c r="K81" s="15" t="s">
        <v>469</v>
      </c>
      <c r="L81" s="15" t="s">
        <v>6</v>
      </c>
      <c r="M81" s="17"/>
      <c r="N81" s="17"/>
      <c r="O81" s="17"/>
      <c r="P81" s="17"/>
      <c r="Q81" s="17"/>
      <c r="R81" s="17"/>
    </row>
    <row r="82" spans="1:19" x14ac:dyDescent="0.2">
      <c r="A82" s="14">
        <v>80</v>
      </c>
      <c r="B82" s="14" t="s">
        <v>26</v>
      </c>
      <c r="C82" s="14" t="s">
        <v>6</v>
      </c>
      <c r="D82" s="15">
        <v>80</v>
      </c>
      <c r="E82" s="15" t="s">
        <v>262</v>
      </c>
      <c r="F82" s="15" t="s">
        <v>4</v>
      </c>
      <c r="G82" s="14">
        <v>80</v>
      </c>
      <c r="H82" s="14" t="s">
        <v>409</v>
      </c>
      <c r="I82" s="14" t="s">
        <v>4</v>
      </c>
      <c r="J82" s="15">
        <v>80</v>
      </c>
      <c r="K82" s="15" t="s">
        <v>299</v>
      </c>
      <c r="L82" s="15" t="s">
        <v>144</v>
      </c>
      <c r="M82" s="17"/>
      <c r="N82" s="17"/>
      <c r="O82" s="17"/>
      <c r="P82" s="17"/>
      <c r="Q82" s="17"/>
      <c r="R82" s="17"/>
    </row>
    <row r="83" spans="1:19" x14ac:dyDescent="0.2">
      <c r="A83" s="14">
        <v>81</v>
      </c>
      <c r="B83" s="14" t="s">
        <v>54</v>
      </c>
      <c r="C83" s="14" t="s">
        <v>6</v>
      </c>
      <c r="D83" s="15">
        <v>81</v>
      </c>
      <c r="E83" s="15" t="s">
        <v>237</v>
      </c>
      <c r="F83" s="15" t="s">
        <v>6</v>
      </c>
      <c r="G83" s="14">
        <v>81</v>
      </c>
      <c r="H83" s="14" t="s">
        <v>438</v>
      </c>
      <c r="I83" s="14" t="s">
        <v>126</v>
      </c>
      <c r="J83" s="15">
        <v>81</v>
      </c>
      <c r="K83" s="15" t="s">
        <v>470</v>
      </c>
      <c r="L83" s="15" t="s">
        <v>6</v>
      </c>
      <c r="M83" s="17"/>
      <c r="N83" s="17"/>
      <c r="O83" s="17"/>
      <c r="P83" s="17"/>
      <c r="Q83" s="17"/>
      <c r="R83" s="17"/>
    </row>
    <row r="84" spans="1:19" x14ac:dyDescent="0.2">
      <c r="A84" s="14">
        <v>82</v>
      </c>
      <c r="B84" s="14" t="s">
        <v>55</v>
      </c>
      <c r="C84" s="14" t="s">
        <v>6</v>
      </c>
      <c r="D84" s="15">
        <v>82</v>
      </c>
      <c r="E84" s="15" t="s">
        <v>291</v>
      </c>
      <c r="F84" s="15" t="s">
        <v>7</v>
      </c>
      <c r="G84" s="14">
        <v>82</v>
      </c>
      <c r="H84" s="14" t="s">
        <v>439</v>
      </c>
      <c r="I84" s="14" t="s">
        <v>126</v>
      </c>
      <c r="J84" s="15">
        <v>82</v>
      </c>
      <c r="K84" s="15" t="s">
        <v>541</v>
      </c>
      <c r="L84" s="15" t="s">
        <v>205</v>
      </c>
      <c r="M84" s="17"/>
      <c r="N84" s="17"/>
      <c r="O84" s="17"/>
      <c r="P84" s="17"/>
      <c r="Q84" s="17"/>
      <c r="R84" s="17"/>
    </row>
    <row r="85" spans="1:19" x14ac:dyDescent="0.2">
      <c r="A85" s="14">
        <v>83</v>
      </c>
      <c r="B85" s="14" t="s">
        <v>155</v>
      </c>
      <c r="C85" s="14" t="s">
        <v>144</v>
      </c>
      <c r="D85" s="15">
        <v>83</v>
      </c>
      <c r="E85" s="15" t="s">
        <v>350</v>
      </c>
      <c r="F85" s="15" t="s">
        <v>185</v>
      </c>
      <c r="G85" s="14">
        <v>83</v>
      </c>
      <c r="H85" s="14" t="s">
        <v>448</v>
      </c>
      <c r="I85" s="14" t="s">
        <v>205</v>
      </c>
      <c r="J85" s="15">
        <v>83</v>
      </c>
      <c r="K85" s="15" t="s">
        <v>544</v>
      </c>
      <c r="L85" s="15" t="s">
        <v>185</v>
      </c>
      <c r="M85" s="17"/>
      <c r="N85" s="17"/>
      <c r="O85" s="17"/>
      <c r="P85" s="17"/>
      <c r="Q85" s="17"/>
      <c r="R85" s="17"/>
    </row>
    <row r="86" spans="1:19" x14ac:dyDescent="0.2">
      <c r="A86" s="14">
        <v>84</v>
      </c>
      <c r="B86" s="14" t="s">
        <v>32</v>
      </c>
      <c r="C86" s="14" t="s">
        <v>8</v>
      </c>
      <c r="D86" s="15">
        <v>84</v>
      </c>
      <c r="E86" s="15" t="s">
        <v>224</v>
      </c>
      <c r="F86" s="15" t="s">
        <v>8</v>
      </c>
      <c r="G86" s="14">
        <v>84</v>
      </c>
      <c r="H86" s="14" t="s">
        <v>444</v>
      </c>
      <c r="I86" s="14" t="s">
        <v>144</v>
      </c>
      <c r="J86" s="15">
        <v>84</v>
      </c>
      <c r="K86" s="15" t="s">
        <v>497</v>
      </c>
      <c r="L86" s="15" t="s">
        <v>4</v>
      </c>
      <c r="M86" s="17"/>
      <c r="N86" s="17"/>
      <c r="O86" s="17"/>
      <c r="P86" s="17"/>
      <c r="Q86" s="17"/>
      <c r="R86" s="17"/>
    </row>
    <row r="87" spans="1:19" x14ac:dyDescent="0.2">
      <c r="A87" s="14">
        <v>85</v>
      </c>
      <c r="B87" s="14" t="s">
        <v>85</v>
      </c>
      <c r="C87" s="14" t="s">
        <v>4</v>
      </c>
      <c r="D87" s="15">
        <v>85</v>
      </c>
      <c r="E87" s="15" t="s">
        <v>325</v>
      </c>
      <c r="F87" s="15" t="s">
        <v>144</v>
      </c>
      <c r="G87" s="14">
        <v>85</v>
      </c>
      <c r="H87" s="14" t="s">
        <v>449</v>
      </c>
      <c r="I87" s="14" t="s">
        <v>205</v>
      </c>
      <c r="J87" s="15">
        <v>85</v>
      </c>
      <c r="K87" s="15" t="s">
        <v>479</v>
      </c>
      <c r="L87" s="15" t="s">
        <v>476</v>
      </c>
      <c r="M87" s="17"/>
      <c r="N87" s="17"/>
      <c r="O87" s="17"/>
      <c r="P87" s="17"/>
      <c r="Q87" s="17"/>
      <c r="R87" s="17"/>
    </row>
    <row r="88" spans="1:19" x14ac:dyDescent="0.2">
      <c r="A88" s="14">
        <v>86</v>
      </c>
      <c r="B88" s="14" t="s">
        <v>56</v>
      </c>
      <c r="C88" s="14" t="s">
        <v>6</v>
      </c>
      <c r="D88" s="15">
        <v>86</v>
      </c>
      <c r="E88" s="15" t="s">
        <v>326</v>
      </c>
      <c r="F88" s="15" t="s">
        <v>144</v>
      </c>
      <c r="G88" s="14">
        <v>86</v>
      </c>
      <c r="H88" s="14" t="s">
        <v>450</v>
      </c>
      <c r="I88" s="14" t="s">
        <v>205</v>
      </c>
      <c r="J88" s="15">
        <v>86</v>
      </c>
      <c r="K88" s="15" t="s">
        <v>478</v>
      </c>
      <c r="L88" s="15" t="s">
        <v>476</v>
      </c>
      <c r="M88" s="17"/>
      <c r="N88" s="17"/>
      <c r="O88" s="17"/>
      <c r="P88" s="17"/>
      <c r="Q88" s="17"/>
      <c r="R88" s="17"/>
    </row>
    <row r="89" spans="1:19" x14ac:dyDescent="0.2">
      <c r="A89" s="14">
        <v>87</v>
      </c>
      <c r="B89" s="14" t="s">
        <v>57</v>
      </c>
      <c r="C89" s="14" t="s">
        <v>6</v>
      </c>
      <c r="D89" s="15">
        <v>87</v>
      </c>
      <c r="E89" s="15" t="s">
        <v>346</v>
      </c>
      <c r="F89" s="15" t="s">
        <v>205</v>
      </c>
      <c r="G89" s="14">
        <v>87</v>
      </c>
      <c r="H89" s="14" t="s">
        <v>410</v>
      </c>
      <c r="I89" s="14" t="s">
        <v>4</v>
      </c>
      <c r="J89" s="15">
        <v>87</v>
      </c>
      <c r="K89" s="15" t="s">
        <v>471</v>
      </c>
      <c r="L89" s="15" t="s">
        <v>6</v>
      </c>
      <c r="M89" s="17"/>
      <c r="N89" s="17"/>
      <c r="O89" s="17"/>
      <c r="P89" s="17"/>
      <c r="Q89" s="17"/>
      <c r="R89" s="17"/>
    </row>
    <row r="90" spans="1:19" x14ac:dyDescent="0.2">
      <c r="A90" s="14">
        <v>88</v>
      </c>
      <c r="B90" s="14" t="s">
        <v>184</v>
      </c>
      <c r="C90" s="14" t="s">
        <v>185</v>
      </c>
      <c r="D90" s="15">
        <v>88</v>
      </c>
      <c r="E90" s="15" t="s">
        <v>286</v>
      </c>
      <c r="F90" s="15" t="s">
        <v>7</v>
      </c>
      <c r="G90" s="14">
        <v>88</v>
      </c>
      <c r="H90" s="14" t="s">
        <v>411</v>
      </c>
      <c r="I90" s="14" t="s">
        <v>4</v>
      </c>
      <c r="J90" s="15">
        <v>88</v>
      </c>
      <c r="K90" s="15" t="s">
        <v>526</v>
      </c>
      <c r="L90" s="15" t="s">
        <v>144</v>
      </c>
      <c r="M90" s="17"/>
      <c r="N90" s="17"/>
      <c r="O90" s="17"/>
      <c r="P90" s="17"/>
      <c r="Q90" s="17"/>
      <c r="R90" s="17"/>
    </row>
    <row r="91" spans="1:19" x14ac:dyDescent="0.2">
      <c r="A91" s="14">
        <v>89</v>
      </c>
      <c r="B91" s="14" t="s">
        <v>107</v>
      </c>
      <c r="C91" s="14" t="s">
        <v>7</v>
      </c>
      <c r="D91" s="15">
        <v>89</v>
      </c>
      <c r="E91" s="15" t="s">
        <v>225</v>
      </c>
      <c r="F91" s="15" t="s">
        <v>8</v>
      </c>
      <c r="G91" s="17"/>
      <c r="H91" s="17"/>
      <c r="I91" s="17"/>
      <c r="J91" s="15">
        <v>89</v>
      </c>
      <c r="K91" s="15" t="s">
        <v>545</v>
      </c>
      <c r="L91" s="15" t="s">
        <v>185</v>
      </c>
      <c r="M91" s="17"/>
      <c r="N91" s="17"/>
      <c r="O91" s="17"/>
      <c r="P91" s="17"/>
      <c r="Q91" s="17"/>
      <c r="R91" s="17"/>
    </row>
    <row r="92" spans="1:19" x14ac:dyDescent="0.2">
      <c r="A92" s="14">
        <v>90</v>
      </c>
      <c r="B92" s="14" t="s">
        <v>23</v>
      </c>
      <c r="C92" s="14" t="s">
        <v>4</v>
      </c>
      <c r="D92" s="15">
        <v>90</v>
      </c>
      <c r="E92" s="15" t="s">
        <v>235</v>
      </c>
      <c r="F92" s="15" t="s">
        <v>6</v>
      </c>
      <c r="G92" s="17"/>
      <c r="H92" s="17"/>
      <c r="I92" s="17"/>
      <c r="J92" s="15">
        <v>90</v>
      </c>
      <c r="K92" s="15" t="s">
        <v>466</v>
      </c>
      <c r="L92" s="15" t="s">
        <v>5</v>
      </c>
      <c r="M92" s="17"/>
      <c r="N92" s="17"/>
      <c r="O92" s="17"/>
      <c r="P92" s="17"/>
      <c r="Q92" s="17"/>
      <c r="R92" s="17"/>
    </row>
    <row r="93" spans="1:19" x14ac:dyDescent="0.2">
      <c r="A93" s="14">
        <v>91</v>
      </c>
      <c r="B93" s="14" t="s">
        <v>86</v>
      </c>
      <c r="C93" s="14" t="s">
        <v>4</v>
      </c>
      <c r="D93" s="15">
        <v>91</v>
      </c>
      <c r="E93" s="15" t="s">
        <v>311</v>
      </c>
      <c r="F93" s="15" t="s">
        <v>126</v>
      </c>
      <c r="G93" s="17"/>
      <c r="H93" s="17"/>
      <c r="I93" s="17"/>
      <c r="J93" s="15">
        <v>91</v>
      </c>
      <c r="K93" s="15" t="s">
        <v>501</v>
      </c>
      <c r="L93" s="15" t="s">
        <v>499</v>
      </c>
      <c r="M93" s="17"/>
      <c r="N93" s="17"/>
      <c r="O93" s="17"/>
      <c r="P93" s="17"/>
      <c r="Q93" s="17"/>
      <c r="R93" s="17"/>
    </row>
    <row r="94" spans="1:19" x14ac:dyDescent="0.2">
      <c r="A94" s="14">
        <v>92</v>
      </c>
      <c r="B94" s="14" t="s">
        <v>87</v>
      </c>
      <c r="C94" s="14" t="s">
        <v>4</v>
      </c>
      <c r="D94" s="15">
        <v>92</v>
      </c>
      <c r="E94" s="15" t="s">
        <v>263</v>
      </c>
      <c r="F94" s="15" t="s">
        <v>4</v>
      </c>
      <c r="G94" s="17"/>
      <c r="H94" s="17"/>
      <c r="I94" s="17"/>
      <c r="J94" s="15">
        <v>92</v>
      </c>
      <c r="K94" s="15" t="s">
        <v>472</v>
      </c>
      <c r="L94" s="15" t="s">
        <v>6</v>
      </c>
      <c r="M94" s="17"/>
      <c r="N94" s="17"/>
      <c r="O94" s="17"/>
      <c r="P94" s="17"/>
      <c r="Q94" s="17"/>
      <c r="R94" s="17"/>
    </row>
    <row r="95" spans="1:19" x14ac:dyDescent="0.2">
      <c r="A95" s="14">
        <v>93</v>
      </c>
      <c r="B95" s="14" t="s">
        <v>154</v>
      </c>
      <c r="C95" s="14" t="s">
        <v>144</v>
      </c>
      <c r="D95" s="15">
        <v>93</v>
      </c>
      <c r="E95" s="15" t="s">
        <v>344</v>
      </c>
      <c r="F95" s="15" t="s">
        <v>205</v>
      </c>
      <c r="G95" s="17"/>
      <c r="H95" s="17"/>
      <c r="I95" s="17"/>
      <c r="J95" s="15">
        <v>93</v>
      </c>
      <c r="K95" s="15" t="s">
        <v>473</v>
      </c>
      <c r="L95" s="15" t="s">
        <v>6</v>
      </c>
      <c r="M95" s="17"/>
      <c r="N95" s="17"/>
      <c r="O95" s="17"/>
      <c r="P95" s="17"/>
      <c r="Q95" s="17"/>
      <c r="R95" s="17"/>
    </row>
    <row r="96" spans="1:19" x14ac:dyDescent="0.2">
      <c r="A96" s="14">
        <v>94</v>
      </c>
      <c r="B96" s="14" t="s">
        <v>42</v>
      </c>
      <c r="C96" s="14" t="s">
        <v>5</v>
      </c>
      <c r="D96" s="15">
        <v>94</v>
      </c>
      <c r="E96" s="15" t="s">
        <v>312</v>
      </c>
      <c r="F96" s="15" t="s">
        <v>126</v>
      </c>
      <c r="G96" s="17"/>
      <c r="H96" s="17"/>
      <c r="I96" s="17"/>
      <c r="J96" s="15">
        <v>94</v>
      </c>
      <c r="K96" s="15" t="s">
        <v>474</v>
      </c>
      <c r="L96" s="15" t="s">
        <v>6</v>
      </c>
      <c r="M96" s="17"/>
      <c r="N96" s="17"/>
      <c r="O96" s="17"/>
      <c r="P96" s="17"/>
      <c r="Q96" s="17"/>
      <c r="R96" s="17"/>
      <c r="S96" s="18" t="s">
        <v>9</v>
      </c>
    </row>
    <row r="97" spans="1:19" x14ac:dyDescent="0.2">
      <c r="A97" s="14">
        <v>95</v>
      </c>
      <c r="B97" s="14" t="s">
        <v>211</v>
      </c>
      <c r="C97" s="14" t="s">
        <v>205</v>
      </c>
      <c r="D97" s="15">
        <v>95</v>
      </c>
      <c r="E97" s="15" t="s">
        <v>293</v>
      </c>
      <c r="F97" s="15" t="s">
        <v>3</v>
      </c>
      <c r="G97" s="17"/>
      <c r="H97" s="17"/>
      <c r="I97" s="17"/>
      <c r="J97" s="17"/>
      <c r="M97" s="17"/>
      <c r="N97" s="17"/>
      <c r="O97" s="17"/>
      <c r="P97" s="17"/>
      <c r="Q97" s="17"/>
      <c r="R97" s="17"/>
      <c r="S97" s="18" t="s">
        <v>9</v>
      </c>
    </row>
    <row r="98" spans="1:19" x14ac:dyDescent="0.2">
      <c r="A98" s="14">
        <v>96</v>
      </c>
      <c r="B98" s="14" t="s">
        <v>212</v>
      </c>
      <c r="C98" s="14" t="s">
        <v>205</v>
      </c>
      <c r="D98" s="15">
        <v>96</v>
      </c>
      <c r="E98" s="15" t="s">
        <v>236</v>
      </c>
      <c r="F98" s="15" t="s">
        <v>6</v>
      </c>
      <c r="G98" s="17"/>
      <c r="H98" s="17"/>
      <c r="I98" s="17"/>
      <c r="J98" s="17"/>
      <c r="M98" s="17"/>
      <c r="N98" s="17"/>
      <c r="O98" s="17"/>
      <c r="P98" s="17"/>
      <c r="Q98" s="17"/>
      <c r="R98" s="17"/>
      <c r="S98" s="18" t="s">
        <v>9</v>
      </c>
    </row>
    <row r="99" spans="1:19" x14ac:dyDescent="0.2">
      <c r="A99" s="14">
        <v>97</v>
      </c>
      <c r="B99" s="14" t="s">
        <v>137</v>
      </c>
      <c r="C99" s="14" t="s">
        <v>126</v>
      </c>
      <c r="D99" s="15">
        <v>97</v>
      </c>
      <c r="E99" s="15" t="s">
        <v>313</v>
      </c>
      <c r="F99" s="15" t="s">
        <v>126</v>
      </c>
      <c r="G99" s="17"/>
      <c r="H99" s="17"/>
      <c r="I99" s="17"/>
      <c r="J99" s="17"/>
      <c r="M99" s="17"/>
      <c r="N99" s="17"/>
      <c r="O99" s="17"/>
      <c r="P99" s="17"/>
      <c r="Q99" s="17"/>
      <c r="R99" s="17"/>
      <c r="S99" s="18" t="s">
        <v>9</v>
      </c>
    </row>
    <row r="100" spans="1:19" x14ac:dyDescent="0.2">
      <c r="A100" s="14">
        <v>98</v>
      </c>
      <c r="B100" s="14" t="s">
        <v>15</v>
      </c>
      <c r="C100" s="14" t="s">
        <v>7</v>
      </c>
      <c r="D100" s="15">
        <v>98</v>
      </c>
      <c r="E100" s="15" t="s">
        <v>337</v>
      </c>
      <c r="F100" s="15" t="s">
        <v>189</v>
      </c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</row>
    <row r="101" spans="1:19" x14ac:dyDescent="0.2">
      <c r="A101" s="14">
        <v>99</v>
      </c>
      <c r="B101" s="14" t="s">
        <v>43</v>
      </c>
      <c r="C101" s="14" t="s">
        <v>5</v>
      </c>
      <c r="D101" s="15">
        <v>99</v>
      </c>
      <c r="E101" s="15" t="s">
        <v>264</v>
      </c>
      <c r="F101" s="15" t="s">
        <v>4</v>
      </c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</row>
    <row r="102" spans="1:19" x14ac:dyDescent="0.2">
      <c r="A102" s="14">
        <v>100</v>
      </c>
      <c r="B102" s="14" t="s">
        <v>108</v>
      </c>
      <c r="C102" s="14" t="s">
        <v>7</v>
      </c>
      <c r="D102" s="15">
        <v>100</v>
      </c>
      <c r="E102" s="15" t="s">
        <v>345</v>
      </c>
      <c r="F102" s="15" t="s">
        <v>205</v>
      </c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</row>
    <row r="103" spans="1:19" x14ac:dyDescent="0.2">
      <c r="A103" s="14">
        <v>101</v>
      </c>
      <c r="B103" s="14" t="s">
        <v>75</v>
      </c>
      <c r="C103" s="14" t="s">
        <v>11</v>
      </c>
      <c r="D103" s="15">
        <v>101</v>
      </c>
      <c r="E103" s="15" t="s">
        <v>294</v>
      </c>
      <c r="F103" s="15" t="s">
        <v>3</v>
      </c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</row>
    <row r="104" spans="1:19" x14ac:dyDescent="0.2">
      <c r="A104" s="14">
        <v>102</v>
      </c>
      <c r="B104" s="14" t="s">
        <v>194</v>
      </c>
      <c r="C104" s="14" t="s">
        <v>189</v>
      </c>
      <c r="D104" s="15">
        <v>102</v>
      </c>
      <c r="E104" s="15" t="s">
        <v>295</v>
      </c>
      <c r="F104" s="15" t="s">
        <v>3</v>
      </c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</row>
    <row r="105" spans="1:19" x14ac:dyDescent="0.2">
      <c r="A105" s="14">
        <v>103</v>
      </c>
      <c r="B105" s="14" t="s">
        <v>17</v>
      </c>
      <c r="C105" s="14" t="s">
        <v>4</v>
      </c>
      <c r="D105" s="15">
        <v>103</v>
      </c>
      <c r="E105" s="15" t="s">
        <v>369</v>
      </c>
      <c r="F105" s="15" t="s">
        <v>163</v>
      </c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</row>
    <row r="106" spans="1:19" x14ac:dyDescent="0.2">
      <c r="A106" s="14">
        <v>104</v>
      </c>
      <c r="B106" s="14" t="s">
        <v>138</v>
      </c>
      <c r="C106" s="14" t="s">
        <v>126</v>
      </c>
      <c r="D106" s="15">
        <v>104</v>
      </c>
      <c r="E106" s="15" t="s">
        <v>265</v>
      </c>
      <c r="F106" s="15" t="s">
        <v>4</v>
      </c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</row>
    <row r="107" spans="1:19" x14ac:dyDescent="0.2">
      <c r="A107" s="14">
        <v>105</v>
      </c>
      <c r="B107" s="14" t="s">
        <v>88</v>
      </c>
      <c r="C107" s="14" t="s">
        <v>4</v>
      </c>
      <c r="D107" s="15">
        <v>105</v>
      </c>
      <c r="E107" s="15" t="s">
        <v>341</v>
      </c>
      <c r="F107" s="15" t="s">
        <v>189</v>
      </c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</row>
    <row r="108" spans="1:19" x14ac:dyDescent="0.2">
      <c r="A108" s="14">
        <v>106</v>
      </c>
      <c r="B108" s="14" t="s">
        <v>196</v>
      </c>
      <c r="C108" s="14" t="s">
        <v>189</v>
      </c>
      <c r="D108" s="15">
        <v>106</v>
      </c>
      <c r="E108" s="15" t="s">
        <v>232</v>
      </c>
      <c r="F108" s="15" t="s">
        <v>5</v>
      </c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</row>
    <row r="109" spans="1:19" x14ac:dyDescent="0.2">
      <c r="A109" s="14">
        <v>107</v>
      </c>
      <c r="B109" s="14" t="s">
        <v>157</v>
      </c>
      <c r="C109" s="14" t="s">
        <v>189</v>
      </c>
      <c r="D109" s="15">
        <v>107</v>
      </c>
      <c r="E109" s="15" t="s">
        <v>338</v>
      </c>
      <c r="F109" s="15" t="s">
        <v>189</v>
      </c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</row>
    <row r="110" spans="1:19" x14ac:dyDescent="0.2">
      <c r="A110" s="14">
        <v>108</v>
      </c>
      <c r="B110" s="14" t="s">
        <v>89</v>
      </c>
      <c r="C110" s="14" t="s">
        <v>4</v>
      </c>
      <c r="D110" s="15">
        <v>108</v>
      </c>
      <c r="E110" s="15" t="s">
        <v>226</v>
      </c>
      <c r="F110" s="15" t="s">
        <v>8</v>
      </c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</row>
    <row r="111" spans="1:19" x14ac:dyDescent="0.2">
      <c r="A111" s="14">
        <v>109</v>
      </c>
      <c r="B111" s="14" t="s">
        <v>44</v>
      </c>
      <c r="C111" s="14" t="s">
        <v>5</v>
      </c>
      <c r="D111" s="15">
        <v>109</v>
      </c>
      <c r="E111" s="15" t="s">
        <v>233</v>
      </c>
      <c r="F111" s="15" t="s">
        <v>5</v>
      </c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</row>
    <row r="112" spans="1:19" x14ac:dyDescent="0.2">
      <c r="A112" s="14">
        <v>110</v>
      </c>
      <c r="B112" s="14" t="s">
        <v>139</v>
      </c>
      <c r="C112" s="14" t="s">
        <v>126</v>
      </c>
      <c r="D112" s="15">
        <v>110</v>
      </c>
      <c r="E112" s="15" t="s">
        <v>266</v>
      </c>
      <c r="F112" s="15" t="s">
        <v>4</v>
      </c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</row>
    <row r="113" spans="1:18" x14ac:dyDescent="0.2">
      <c r="A113" s="14">
        <v>111</v>
      </c>
      <c r="B113" s="14" t="s">
        <v>29</v>
      </c>
      <c r="C113" s="14" t="s">
        <v>6</v>
      </c>
      <c r="D113" s="15">
        <v>111</v>
      </c>
      <c r="E113" s="15" t="s">
        <v>268</v>
      </c>
      <c r="F113" s="15" t="s">
        <v>4</v>
      </c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</row>
    <row r="114" spans="1:18" x14ac:dyDescent="0.2">
      <c r="A114" s="14">
        <v>112</v>
      </c>
      <c r="B114" s="14" t="s">
        <v>58</v>
      </c>
      <c r="C114" s="14" t="s">
        <v>6</v>
      </c>
      <c r="D114" s="15">
        <v>112</v>
      </c>
      <c r="E114" s="15" t="s">
        <v>269</v>
      </c>
      <c r="F114" s="15" t="s">
        <v>4</v>
      </c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</row>
    <row r="115" spans="1:18" x14ac:dyDescent="0.2">
      <c r="A115" s="14">
        <v>113</v>
      </c>
      <c r="B115" s="14" t="s">
        <v>177</v>
      </c>
      <c r="C115" s="14" t="s">
        <v>163</v>
      </c>
      <c r="D115" s="15">
        <v>113</v>
      </c>
      <c r="E115" s="15" t="s">
        <v>270</v>
      </c>
      <c r="F115" s="15" t="s">
        <v>4</v>
      </c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</row>
    <row r="116" spans="1:18" x14ac:dyDescent="0.2">
      <c r="A116" s="14">
        <v>114</v>
      </c>
      <c r="B116" s="14" t="s">
        <v>171</v>
      </c>
      <c r="C116" s="14" t="s">
        <v>163</v>
      </c>
      <c r="D116" s="15">
        <v>114</v>
      </c>
      <c r="E116" s="15" t="s">
        <v>271</v>
      </c>
      <c r="F116" s="15" t="s">
        <v>4</v>
      </c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</row>
    <row r="117" spans="1:18" x14ac:dyDescent="0.2">
      <c r="A117" s="14">
        <v>115</v>
      </c>
      <c r="B117" s="14" t="s">
        <v>105</v>
      </c>
      <c r="C117" s="14" t="s">
        <v>7</v>
      </c>
      <c r="D117" s="15">
        <v>115</v>
      </c>
      <c r="E117" s="15" t="s">
        <v>281</v>
      </c>
      <c r="F117" s="15" t="s">
        <v>7</v>
      </c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</row>
    <row r="118" spans="1:18" x14ac:dyDescent="0.2">
      <c r="A118" s="14">
        <v>116</v>
      </c>
      <c r="B118" s="14" t="s">
        <v>195</v>
      </c>
      <c r="C118" s="14" t="s">
        <v>189</v>
      </c>
      <c r="D118" s="15">
        <v>116</v>
      </c>
      <c r="E118" s="15" t="s">
        <v>370</v>
      </c>
      <c r="F118" s="15" t="s">
        <v>163</v>
      </c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</row>
    <row r="119" spans="1:18" x14ac:dyDescent="0.2">
      <c r="A119" s="14">
        <v>117</v>
      </c>
      <c r="B119" s="14" t="s">
        <v>102</v>
      </c>
      <c r="C119" s="14" t="s">
        <v>7</v>
      </c>
      <c r="D119" s="15">
        <v>117</v>
      </c>
      <c r="E119" s="15" t="s">
        <v>245</v>
      </c>
      <c r="F119" s="15" t="s">
        <v>12</v>
      </c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</row>
    <row r="120" spans="1:18" x14ac:dyDescent="0.2">
      <c r="A120" s="14">
        <v>118</v>
      </c>
      <c r="B120" s="14" t="s">
        <v>76</v>
      </c>
      <c r="C120" s="14" t="s">
        <v>11</v>
      </c>
      <c r="D120" s="15">
        <v>118</v>
      </c>
      <c r="E120" s="15" t="s">
        <v>347</v>
      </c>
      <c r="F120" s="15" t="s">
        <v>205</v>
      </c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</row>
    <row r="121" spans="1:18" x14ac:dyDescent="0.2">
      <c r="A121" s="14">
        <v>119</v>
      </c>
      <c r="B121" s="14" t="s">
        <v>156</v>
      </c>
      <c r="C121" s="14" t="s">
        <v>144</v>
      </c>
      <c r="D121" s="15">
        <v>119</v>
      </c>
      <c r="E121" s="15" t="s">
        <v>314</v>
      </c>
      <c r="F121" s="15" t="s">
        <v>126</v>
      </c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</row>
    <row r="122" spans="1:18" x14ac:dyDescent="0.2">
      <c r="A122" s="14">
        <v>120</v>
      </c>
      <c r="B122" s="14" t="s">
        <v>140</v>
      </c>
      <c r="C122" s="14" t="s">
        <v>126</v>
      </c>
      <c r="D122" s="15">
        <v>120</v>
      </c>
      <c r="E122" s="15" t="s">
        <v>283</v>
      </c>
      <c r="F122" s="15" t="s">
        <v>7</v>
      </c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</row>
    <row r="123" spans="1:18" x14ac:dyDescent="0.2">
      <c r="A123" s="14">
        <v>121</v>
      </c>
      <c r="B123" s="14" t="s">
        <v>141</v>
      </c>
      <c r="C123" s="14" t="s">
        <v>126</v>
      </c>
      <c r="D123" s="15">
        <v>121</v>
      </c>
      <c r="E123" s="15" t="s">
        <v>234</v>
      </c>
      <c r="F123" s="15" t="s">
        <v>6</v>
      </c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</row>
    <row r="124" spans="1:18" x14ac:dyDescent="0.2">
      <c r="A124" s="14">
        <v>122</v>
      </c>
      <c r="B124" s="14" t="s">
        <v>20</v>
      </c>
      <c r="C124" s="14" t="s">
        <v>4</v>
      </c>
      <c r="D124" s="15">
        <v>122</v>
      </c>
      <c r="E124" s="15" t="s">
        <v>282</v>
      </c>
      <c r="F124" s="15" t="s">
        <v>7</v>
      </c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</row>
    <row r="125" spans="1:18" x14ac:dyDescent="0.2">
      <c r="A125" s="14">
        <v>123</v>
      </c>
      <c r="B125" s="14" t="s">
        <v>110</v>
      </c>
      <c r="C125" s="14" t="s">
        <v>7</v>
      </c>
      <c r="D125" s="15">
        <v>123</v>
      </c>
      <c r="E125" s="15" t="s">
        <v>348</v>
      </c>
      <c r="F125" s="15" t="s">
        <v>205</v>
      </c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</row>
    <row r="126" spans="1:18" x14ac:dyDescent="0.2">
      <c r="A126" s="14">
        <v>124</v>
      </c>
      <c r="B126" s="14" t="s">
        <v>19</v>
      </c>
      <c r="C126" s="14" t="s">
        <v>4</v>
      </c>
      <c r="D126" s="15">
        <v>124</v>
      </c>
      <c r="E126" s="15" t="s">
        <v>315</v>
      </c>
      <c r="F126" s="15" t="s">
        <v>126</v>
      </c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</row>
    <row r="127" spans="1:18" x14ac:dyDescent="0.2">
      <c r="A127" s="14">
        <v>125</v>
      </c>
      <c r="B127" s="14" t="s">
        <v>197</v>
      </c>
      <c r="C127" s="14" t="s">
        <v>189</v>
      </c>
      <c r="D127" s="15">
        <v>125</v>
      </c>
      <c r="E127" s="15" t="s">
        <v>339</v>
      </c>
      <c r="F127" s="15" t="s">
        <v>189</v>
      </c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</row>
    <row r="128" spans="1:18" x14ac:dyDescent="0.2">
      <c r="A128" s="14">
        <v>126</v>
      </c>
      <c r="B128" s="14" t="s">
        <v>103</v>
      </c>
      <c r="C128" s="14" t="s">
        <v>7</v>
      </c>
      <c r="D128" s="15">
        <v>126</v>
      </c>
      <c r="E128" s="15" t="s">
        <v>316</v>
      </c>
      <c r="F128" s="15" t="s">
        <v>126</v>
      </c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</row>
    <row r="129" spans="1:18" x14ac:dyDescent="0.2">
      <c r="A129" s="14">
        <v>127</v>
      </c>
      <c r="B129" s="14" t="s">
        <v>198</v>
      </c>
      <c r="C129" s="14" t="s">
        <v>189</v>
      </c>
      <c r="D129" s="15">
        <v>127</v>
      </c>
      <c r="E129" s="15" t="s">
        <v>272</v>
      </c>
      <c r="F129" s="15" t="s">
        <v>4</v>
      </c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</row>
    <row r="130" spans="1:18" x14ac:dyDescent="0.2">
      <c r="A130" s="14">
        <v>128</v>
      </c>
      <c r="B130" s="14" t="s">
        <v>169</v>
      </c>
      <c r="C130" s="14" t="s">
        <v>163</v>
      </c>
      <c r="D130" s="15">
        <v>128</v>
      </c>
      <c r="E130" s="15" t="s">
        <v>227</v>
      </c>
      <c r="F130" s="15" t="s">
        <v>8</v>
      </c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</row>
    <row r="131" spans="1:18" x14ac:dyDescent="0.2">
      <c r="A131" s="14">
        <v>129</v>
      </c>
      <c r="B131" s="14" t="s">
        <v>71</v>
      </c>
      <c r="C131" s="14" t="s">
        <v>10</v>
      </c>
      <c r="D131" s="15">
        <v>129</v>
      </c>
      <c r="E131" s="15" t="s">
        <v>273</v>
      </c>
      <c r="F131" s="15" t="s">
        <v>4</v>
      </c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</row>
    <row r="132" spans="1:18" x14ac:dyDescent="0.2">
      <c r="A132" s="14">
        <v>130</v>
      </c>
      <c r="B132" s="14" t="s">
        <v>21</v>
      </c>
      <c r="C132" s="14" t="s">
        <v>4</v>
      </c>
      <c r="D132" s="15">
        <v>130</v>
      </c>
      <c r="E132" s="15" t="s">
        <v>228</v>
      </c>
      <c r="F132" s="15" t="s">
        <v>8</v>
      </c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</row>
    <row r="133" spans="1:18" x14ac:dyDescent="0.2">
      <c r="A133" s="14">
        <v>131</v>
      </c>
      <c r="B133" s="14" t="s">
        <v>176</v>
      </c>
      <c r="C133" s="14" t="s">
        <v>163</v>
      </c>
      <c r="D133" s="15">
        <v>131</v>
      </c>
      <c r="E133" s="15" t="s">
        <v>318</v>
      </c>
      <c r="F133" s="15" t="s">
        <v>126</v>
      </c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</row>
    <row r="134" spans="1:18" x14ac:dyDescent="0.2">
      <c r="A134" s="14">
        <v>132</v>
      </c>
      <c r="B134" s="14" t="s">
        <v>72</v>
      </c>
      <c r="C134" s="14" t="s">
        <v>10</v>
      </c>
      <c r="D134" s="15">
        <v>132</v>
      </c>
      <c r="E134" s="15" t="s">
        <v>296</v>
      </c>
      <c r="F134" s="15" t="s">
        <v>3</v>
      </c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</row>
    <row r="135" spans="1:18" x14ac:dyDescent="0.2">
      <c r="A135" s="14">
        <v>133</v>
      </c>
      <c r="B135" s="14" t="s">
        <v>35</v>
      </c>
      <c r="C135" s="14" t="s">
        <v>8</v>
      </c>
      <c r="D135" s="15">
        <v>133</v>
      </c>
      <c r="E135" s="15" t="s">
        <v>317</v>
      </c>
      <c r="F135" s="15" t="s">
        <v>126</v>
      </c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</row>
    <row r="136" spans="1:18" x14ac:dyDescent="0.2">
      <c r="A136" s="14">
        <v>134</v>
      </c>
      <c r="B136" s="14" t="s">
        <v>25</v>
      </c>
      <c r="C136" s="14" t="s">
        <v>11</v>
      </c>
      <c r="D136" s="15">
        <v>134</v>
      </c>
      <c r="E136" s="15" t="s">
        <v>319</v>
      </c>
      <c r="F136" s="15" t="s">
        <v>126</v>
      </c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</row>
    <row r="137" spans="1:18" x14ac:dyDescent="0.2">
      <c r="A137" s="14">
        <v>135</v>
      </c>
      <c r="B137" s="14" t="s">
        <v>168</v>
      </c>
      <c r="C137" s="14" t="s">
        <v>163</v>
      </c>
      <c r="D137" s="15">
        <v>135</v>
      </c>
      <c r="E137" s="15" t="s">
        <v>297</v>
      </c>
      <c r="F137" s="15" t="s">
        <v>3</v>
      </c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</row>
    <row r="138" spans="1:18" x14ac:dyDescent="0.2">
      <c r="A138" s="14">
        <v>136</v>
      </c>
      <c r="B138" s="14" t="s">
        <v>28</v>
      </c>
      <c r="C138" s="14" t="s">
        <v>6</v>
      </c>
      <c r="D138" s="15">
        <v>136</v>
      </c>
      <c r="E138" s="15" t="s">
        <v>320</v>
      </c>
      <c r="F138" s="15" t="s">
        <v>126</v>
      </c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</row>
    <row r="139" spans="1:18" x14ac:dyDescent="0.2">
      <c r="A139" s="14">
        <v>137</v>
      </c>
      <c r="B139" s="14" t="s">
        <v>13</v>
      </c>
      <c r="C139" s="14" t="s">
        <v>6</v>
      </c>
      <c r="D139" s="15">
        <v>137</v>
      </c>
      <c r="E139" s="15" t="s">
        <v>321</v>
      </c>
      <c r="F139" s="15" t="s">
        <v>126</v>
      </c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</row>
    <row r="140" spans="1:18" x14ac:dyDescent="0.2">
      <c r="A140" s="14">
        <v>138</v>
      </c>
      <c r="B140" s="14" t="s">
        <v>202</v>
      </c>
      <c r="C140" s="14" t="s">
        <v>189</v>
      </c>
      <c r="D140" s="15">
        <v>138</v>
      </c>
      <c r="E140" s="15" t="s">
        <v>298</v>
      </c>
      <c r="F140" s="15" t="s">
        <v>3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</row>
    <row r="141" spans="1:18" x14ac:dyDescent="0.2">
      <c r="A141" s="14">
        <v>139</v>
      </c>
      <c r="B141" s="14" t="s">
        <v>186</v>
      </c>
      <c r="C141" s="14" t="s">
        <v>185</v>
      </c>
      <c r="D141" s="15">
        <v>139</v>
      </c>
      <c r="E141" s="15" t="s">
        <v>342</v>
      </c>
      <c r="F141" s="15" t="s">
        <v>189</v>
      </c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</row>
    <row r="142" spans="1:18" x14ac:dyDescent="0.2">
      <c r="A142" s="14">
        <v>140</v>
      </c>
      <c r="B142" s="14" t="s">
        <v>158</v>
      </c>
      <c r="C142" s="14" t="s">
        <v>144</v>
      </c>
      <c r="D142" s="15">
        <v>140</v>
      </c>
      <c r="E142" s="15" t="s">
        <v>290</v>
      </c>
      <c r="F142" s="15" t="s">
        <v>7</v>
      </c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</row>
    <row r="143" spans="1:18" x14ac:dyDescent="0.2">
      <c r="A143" s="14">
        <v>141</v>
      </c>
      <c r="B143" s="14" t="s">
        <v>157</v>
      </c>
      <c r="C143" s="14" t="s">
        <v>144</v>
      </c>
      <c r="D143" s="15">
        <v>141</v>
      </c>
      <c r="E143" s="15" t="s">
        <v>274</v>
      </c>
      <c r="F143" s="15" t="s">
        <v>4</v>
      </c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</row>
    <row r="144" spans="1:18" x14ac:dyDescent="0.2">
      <c r="A144" s="14">
        <v>142</v>
      </c>
      <c r="B144" s="14" t="s">
        <v>90</v>
      </c>
      <c r="C144" s="14" t="s">
        <v>4</v>
      </c>
      <c r="D144" s="15">
        <v>142</v>
      </c>
      <c r="E144" s="15" t="s">
        <v>351</v>
      </c>
      <c r="F144" s="15" t="s">
        <v>185</v>
      </c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</row>
    <row r="145" spans="1:18" x14ac:dyDescent="0.2">
      <c r="A145" s="14">
        <v>143</v>
      </c>
      <c r="B145" s="14" t="s">
        <v>203</v>
      </c>
      <c r="C145" s="14" t="s">
        <v>189</v>
      </c>
      <c r="D145" s="15">
        <v>143</v>
      </c>
      <c r="E145" s="15" t="s">
        <v>275</v>
      </c>
      <c r="F145" s="15" t="s">
        <v>4</v>
      </c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</row>
    <row r="146" spans="1:18" x14ac:dyDescent="0.2">
      <c r="A146" s="14">
        <v>144</v>
      </c>
      <c r="B146" s="14" t="s">
        <v>213</v>
      </c>
      <c r="C146" s="14" t="s">
        <v>205</v>
      </c>
      <c r="D146" s="15">
        <v>144</v>
      </c>
      <c r="E146" s="15" t="s">
        <v>289</v>
      </c>
      <c r="F146" s="15" t="s">
        <v>7</v>
      </c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</row>
    <row r="147" spans="1:18" x14ac:dyDescent="0.2">
      <c r="A147" s="14">
        <v>145</v>
      </c>
      <c r="B147" s="14" t="s">
        <v>91</v>
      </c>
      <c r="C147" s="14" t="s">
        <v>4</v>
      </c>
      <c r="D147" s="15">
        <v>145</v>
      </c>
      <c r="E147" s="15" t="s">
        <v>352</v>
      </c>
      <c r="F147" s="15" t="s">
        <v>185</v>
      </c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</row>
    <row r="148" spans="1:18" x14ac:dyDescent="0.2">
      <c r="A148" s="14">
        <v>146</v>
      </c>
      <c r="B148" s="14" t="s">
        <v>92</v>
      </c>
      <c r="C148" s="14" t="s">
        <v>4</v>
      </c>
      <c r="D148" s="15">
        <v>146</v>
      </c>
      <c r="E148" s="15" t="s">
        <v>276</v>
      </c>
      <c r="F148" s="15" t="s">
        <v>4</v>
      </c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</row>
    <row r="149" spans="1:18" x14ac:dyDescent="0.2">
      <c r="A149" s="14">
        <v>147</v>
      </c>
      <c r="B149" s="14" t="s">
        <v>45</v>
      </c>
      <c r="C149" s="14" t="s">
        <v>5</v>
      </c>
      <c r="D149" s="15">
        <v>147</v>
      </c>
      <c r="E149" s="15" t="s">
        <v>280</v>
      </c>
      <c r="F149" s="15" t="s">
        <v>7</v>
      </c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</row>
    <row r="150" spans="1:18" x14ac:dyDescent="0.2">
      <c r="A150" s="14">
        <v>148</v>
      </c>
      <c r="B150" s="14" t="s">
        <v>187</v>
      </c>
      <c r="C150" s="14" t="s">
        <v>185</v>
      </c>
      <c r="D150" s="15">
        <v>148</v>
      </c>
      <c r="E150" s="15" t="s">
        <v>277</v>
      </c>
      <c r="F150" s="15" t="s">
        <v>4</v>
      </c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</row>
    <row r="151" spans="1:18" x14ac:dyDescent="0.2">
      <c r="A151" s="14">
        <v>149</v>
      </c>
      <c r="B151" s="14" t="s">
        <v>16</v>
      </c>
      <c r="C151" s="14" t="s">
        <v>4</v>
      </c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</row>
    <row r="152" spans="1:18" x14ac:dyDescent="0.2">
      <c r="A152" s="14">
        <v>150</v>
      </c>
      <c r="B152" s="14" t="s">
        <v>214</v>
      </c>
      <c r="C152" s="14" t="s">
        <v>205</v>
      </c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</row>
    <row r="153" spans="1:18" x14ac:dyDescent="0.2">
      <c r="A153" s="14">
        <v>151</v>
      </c>
      <c r="B153" s="14" t="s">
        <v>93</v>
      </c>
      <c r="C153" s="14" t="s">
        <v>4</v>
      </c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</row>
    <row r="154" spans="1:18" x14ac:dyDescent="0.2">
      <c r="A154" s="14">
        <v>152</v>
      </c>
      <c r="B154" s="14" t="s">
        <v>215</v>
      </c>
      <c r="C154" s="14" t="s">
        <v>205</v>
      </c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</row>
    <row r="155" spans="1:18" x14ac:dyDescent="0.2">
      <c r="A155" s="14">
        <v>153</v>
      </c>
      <c r="B155" s="14" t="s">
        <v>59</v>
      </c>
      <c r="C155" s="14" t="s">
        <v>6</v>
      </c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</row>
    <row r="156" spans="1:18" x14ac:dyDescent="0.2">
      <c r="A156" s="14">
        <v>154</v>
      </c>
      <c r="B156" s="14" t="s">
        <v>122</v>
      </c>
      <c r="C156" s="14" t="s">
        <v>3</v>
      </c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</row>
    <row r="157" spans="1:18" x14ac:dyDescent="0.2">
      <c r="A157" s="14">
        <v>155</v>
      </c>
      <c r="B157" s="14" t="s">
        <v>123</v>
      </c>
      <c r="C157" s="14" t="s">
        <v>3</v>
      </c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</row>
    <row r="158" spans="1:18" x14ac:dyDescent="0.2">
      <c r="A158" s="14">
        <v>156</v>
      </c>
      <c r="B158" s="14" t="s">
        <v>77</v>
      </c>
      <c r="C158" s="14" t="s">
        <v>11</v>
      </c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</row>
    <row r="159" spans="1:18" x14ac:dyDescent="0.2">
      <c r="A159" s="14">
        <v>157</v>
      </c>
      <c r="B159" s="14" t="s">
        <v>78</v>
      </c>
      <c r="C159" s="14" t="s">
        <v>11</v>
      </c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</row>
    <row r="160" spans="1:18" x14ac:dyDescent="0.2">
      <c r="A160" s="14">
        <v>158</v>
      </c>
      <c r="B160" s="14" t="s">
        <v>216</v>
      </c>
      <c r="C160" s="14" t="s">
        <v>205</v>
      </c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</row>
    <row r="161" spans="1:18" x14ac:dyDescent="0.2">
      <c r="A161" s="14">
        <v>159</v>
      </c>
      <c r="B161" s="14" t="s">
        <v>217</v>
      </c>
      <c r="C161" s="14" t="s">
        <v>205</v>
      </c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</row>
    <row r="162" spans="1:18" x14ac:dyDescent="0.2">
      <c r="A162" s="14">
        <v>160</v>
      </c>
      <c r="B162" s="14" t="s">
        <v>218</v>
      </c>
      <c r="C162" s="14" t="s">
        <v>205</v>
      </c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</row>
    <row r="163" spans="1:18" x14ac:dyDescent="0.2">
      <c r="A163" s="14">
        <v>161</v>
      </c>
      <c r="B163" s="14" t="s">
        <v>199</v>
      </c>
      <c r="C163" s="14" t="s">
        <v>189</v>
      </c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</row>
    <row r="164" spans="1:18" x14ac:dyDescent="0.2">
      <c r="A164" s="14">
        <v>162</v>
      </c>
      <c r="B164" s="14" t="s">
        <v>18</v>
      </c>
      <c r="C164" s="14" t="s">
        <v>4</v>
      </c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</row>
    <row r="165" spans="1:18" x14ac:dyDescent="0.2">
      <c r="A165" s="14">
        <v>163</v>
      </c>
      <c r="B165" s="14" t="s">
        <v>46</v>
      </c>
      <c r="C165" s="14" t="s">
        <v>5</v>
      </c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</row>
    <row r="166" spans="1:18" x14ac:dyDescent="0.2">
      <c r="A166" s="14">
        <v>164</v>
      </c>
      <c r="B166" s="14" t="s">
        <v>47</v>
      </c>
      <c r="C166" s="14" t="s">
        <v>5</v>
      </c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</row>
    <row r="167" spans="1:18" x14ac:dyDescent="0.2">
      <c r="A167" s="14">
        <v>165</v>
      </c>
      <c r="B167" s="14" t="s">
        <v>173</v>
      </c>
      <c r="C167" s="14" t="s">
        <v>163</v>
      </c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</row>
    <row r="168" spans="1:18" x14ac:dyDescent="0.2">
      <c r="A168" s="14">
        <v>166</v>
      </c>
      <c r="B168" s="14" t="s">
        <v>100</v>
      </c>
      <c r="C168" s="14" t="s">
        <v>7</v>
      </c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</row>
    <row r="169" spans="1:18" x14ac:dyDescent="0.2">
      <c r="A169" s="14">
        <v>167</v>
      </c>
      <c r="B169" s="14" t="s">
        <v>60</v>
      </c>
      <c r="C169" s="14" t="s">
        <v>6</v>
      </c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</row>
    <row r="170" spans="1:18" x14ac:dyDescent="0.2">
      <c r="A170" s="14">
        <v>168</v>
      </c>
      <c r="B170" s="14" t="s">
        <v>34</v>
      </c>
      <c r="C170" s="14" t="s">
        <v>8</v>
      </c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</row>
    <row r="171" spans="1:18" x14ac:dyDescent="0.2">
      <c r="A171" s="14">
        <v>169</v>
      </c>
      <c r="B171" s="14" t="s">
        <v>200</v>
      </c>
      <c r="C171" s="14" t="s">
        <v>189</v>
      </c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</row>
    <row r="172" spans="1:18" x14ac:dyDescent="0.2">
      <c r="A172" s="14">
        <v>170</v>
      </c>
      <c r="B172" s="14" t="s">
        <v>61</v>
      </c>
      <c r="C172" s="14" t="s">
        <v>6</v>
      </c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</row>
    <row r="173" spans="1:18" x14ac:dyDescent="0.2">
      <c r="A173" s="14">
        <v>171</v>
      </c>
      <c r="B173" s="14" t="s">
        <v>48</v>
      </c>
      <c r="C173" s="14" t="s">
        <v>5</v>
      </c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</row>
    <row r="174" spans="1:18" x14ac:dyDescent="0.2">
      <c r="A174" s="14">
        <v>172</v>
      </c>
      <c r="B174" s="14" t="s">
        <v>24</v>
      </c>
      <c r="C174" s="14" t="s">
        <v>5</v>
      </c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</row>
    <row r="175" spans="1:18" x14ac:dyDescent="0.2">
      <c r="A175" s="14">
        <v>173</v>
      </c>
      <c r="B175" s="14" t="s">
        <v>99</v>
      </c>
      <c r="C175" s="14" t="s">
        <v>7</v>
      </c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</row>
    <row r="176" spans="1:18" x14ac:dyDescent="0.2">
      <c r="A176" s="14">
        <v>174</v>
      </c>
      <c r="B176" s="14" t="s">
        <v>31</v>
      </c>
      <c r="C176" s="14" t="s">
        <v>8</v>
      </c>
    </row>
    <row r="177" spans="1:3" x14ac:dyDescent="0.2">
      <c r="A177" s="14">
        <v>175</v>
      </c>
      <c r="B177" s="14" t="s">
        <v>124</v>
      </c>
      <c r="C177" s="14" t="s">
        <v>3</v>
      </c>
    </row>
    <row r="178" spans="1:3" x14ac:dyDescent="0.2">
      <c r="A178" s="14">
        <v>176</v>
      </c>
      <c r="B178" s="14" t="s">
        <v>159</v>
      </c>
      <c r="C178" s="14" t="s">
        <v>144</v>
      </c>
    </row>
    <row r="179" spans="1:3" x14ac:dyDescent="0.2">
      <c r="A179" s="14">
        <v>177</v>
      </c>
      <c r="B179" s="14" t="s">
        <v>101</v>
      </c>
      <c r="C179" s="14" t="s">
        <v>7</v>
      </c>
    </row>
    <row r="180" spans="1:3" x14ac:dyDescent="0.2">
      <c r="A180" s="14">
        <v>178</v>
      </c>
      <c r="B180" s="14" t="s">
        <v>94</v>
      </c>
      <c r="C180" s="14" t="s">
        <v>4</v>
      </c>
    </row>
    <row r="181" spans="1:3" x14ac:dyDescent="0.2">
      <c r="A181" s="14">
        <v>179</v>
      </c>
      <c r="B181" s="14" t="s">
        <v>142</v>
      </c>
      <c r="C181" s="14" t="s">
        <v>126</v>
      </c>
    </row>
    <row r="182" spans="1:3" x14ac:dyDescent="0.2">
      <c r="A182" s="14">
        <v>180</v>
      </c>
      <c r="B182" s="14" t="s">
        <v>201</v>
      </c>
      <c r="C182" s="14" t="s">
        <v>189</v>
      </c>
    </row>
    <row r="183" spans="1:3" x14ac:dyDescent="0.2">
      <c r="A183" s="14">
        <v>181</v>
      </c>
      <c r="B183" s="14" t="s">
        <v>160</v>
      </c>
      <c r="C183" s="14" t="s">
        <v>144</v>
      </c>
    </row>
    <row r="184" spans="1:3" x14ac:dyDescent="0.2">
      <c r="A184" s="14">
        <v>182</v>
      </c>
      <c r="B184" s="14" t="s">
        <v>161</v>
      </c>
      <c r="C184" s="14" t="s">
        <v>144</v>
      </c>
    </row>
    <row r="185" spans="1:3" x14ac:dyDescent="0.2">
      <c r="A185" s="14">
        <v>183</v>
      </c>
      <c r="B185" s="14" t="s">
        <v>106</v>
      </c>
      <c r="C185" s="14" t="s">
        <v>7</v>
      </c>
    </row>
    <row r="186" spans="1:3" x14ac:dyDescent="0.2">
      <c r="A186" s="14">
        <v>184</v>
      </c>
      <c r="B186" s="14" t="s">
        <v>64</v>
      </c>
      <c r="C186" s="14" t="s">
        <v>6</v>
      </c>
    </row>
    <row r="187" spans="1:3" x14ac:dyDescent="0.2">
      <c r="A187" s="14">
        <v>185</v>
      </c>
      <c r="B187" s="14" t="s">
        <v>65</v>
      </c>
      <c r="C187" s="14" t="s">
        <v>6</v>
      </c>
    </row>
    <row r="188" spans="1:3" x14ac:dyDescent="0.2">
      <c r="A188" s="14">
        <v>186</v>
      </c>
      <c r="B188" s="14" t="s">
        <v>66</v>
      </c>
      <c r="C188" s="14" t="s">
        <v>6</v>
      </c>
    </row>
    <row r="189" spans="1:3" x14ac:dyDescent="0.2">
      <c r="A189" s="14">
        <v>187</v>
      </c>
      <c r="B189" s="14" t="s">
        <v>38</v>
      </c>
      <c r="C189" s="14" t="s">
        <v>8</v>
      </c>
    </row>
    <row r="190" spans="1:3" x14ac:dyDescent="0.2">
      <c r="A190" s="14">
        <v>188</v>
      </c>
      <c r="B190" s="14" t="s">
        <v>67</v>
      </c>
      <c r="C190" s="14" t="s">
        <v>6</v>
      </c>
    </row>
    <row r="191" spans="1:3" x14ac:dyDescent="0.2">
      <c r="A191" s="14">
        <v>189</v>
      </c>
      <c r="B191" s="14" t="s">
        <v>39</v>
      </c>
      <c r="C191" s="14" t="s">
        <v>8</v>
      </c>
    </row>
    <row r="192" spans="1:3" x14ac:dyDescent="0.2">
      <c r="A192" s="14">
        <v>190</v>
      </c>
      <c r="B192" s="14" t="s">
        <v>33</v>
      </c>
      <c r="C192" s="14" t="s">
        <v>8</v>
      </c>
    </row>
    <row r="193" spans="1:3" x14ac:dyDescent="0.2">
      <c r="A193" s="14">
        <v>191</v>
      </c>
      <c r="B193" s="14" t="s">
        <v>36</v>
      </c>
      <c r="C193" s="14" t="s">
        <v>8</v>
      </c>
    </row>
    <row r="194" spans="1:3" x14ac:dyDescent="0.2">
      <c r="A194" s="14">
        <v>192</v>
      </c>
      <c r="B194" s="14" t="s">
        <v>37</v>
      </c>
      <c r="C194" s="14" t="s">
        <v>8</v>
      </c>
    </row>
    <row r="195" spans="1:3" x14ac:dyDescent="0.2">
      <c r="A195" s="14">
        <v>193</v>
      </c>
      <c r="B195" s="14" t="s">
        <v>104</v>
      </c>
      <c r="C195" s="14" t="s">
        <v>7</v>
      </c>
    </row>
    <row r="196" spans="1:3" x14ac:dyDescent="0.2">
      <c r="A196" s="14">
        <v>194</v>
      </c>
      <c r="B196" s="14" t="s">
        <v>109</v>
      </c>
      <c r="C196" s="14" t="s">
        <v>7</v>
      </c>
    </row>
    <row r="197" spans="1:3" x14ac:dyDescent="0.2">
      <c r="A197" s="14">
        <v>195</v>
      </c>
      <c r="B197" s="14" t="s">
        <v>95</v>
      </c>
      <c r="C197" s="14" t="s">
        <v>4</v>
      </c>
    </row>
    <row r="198" spans="1:3" x14ac:dyDescent="0.2">
      <c r="A198" s="14">
        <v>196</v>
      </c>
      <c r="B198" s="14" t="s">
        <v>96</v>
      </c>
      <c r="C198" s="14" t="s">
        <v>4</v>
      </c>
    </row>
    <row r="199" spans="1:3" x14ac:dyDescent="0.2">
      <c r="A199" s="14">
        <v>197</v>
      </c>
      <c r="B199" s="14" t="s">
        <v>111</v>
      </c>
      <c r="C199" s="14" t="s">
        <v>7</v>
      </c>
    </row>
    <row r="200" spans="1:3" x14ac:dyDescent="0.2">
      <c r="A200" s="14">
        <v>198</v>
      </c>
      <c r="B200" s="14" t="s">
        <v>112</v>
      </c>
      <c r="C200" s="14" t="s">
        <v>7</v>
      </c>
    </row>
    <row r="201" spans="1:3" x14ac:dyDescent="0.2">
      <c r="A201" s="14">
        <v>199</v>
      </c>
      <c r="B201" s="14" t="s">
        <v>219</v>
      </c>
      <c r="C201" s="14" t="s">
        <v>205</v>
      </c>
    </row>
    <row r="202" spans="1:3" x14ac:dyDescent="0.2">
      <c r="A202" s="14">
        <v>200</v>
      </c>
      <c r="B202" s="14" t="s">
        <v>97</v>
      </c>
      <c r="C202" s="14" t="s">
        <v>4</v>
      </c>
    </row>
    <row r="203" spans="1:3" x14ac:dyDescent="0.2">
      <c r="A203" s="14">
        <v>201</v>
      </c>
      <c r="B203" s="14" t="s">
        <v>62</v>
      </c>
      <c r="C203" s="14" t="s">
        <v>6</v>
      </c>
    </row>
    <row r="204" spans="1:3" x14ac:dyDescent="0.2">
      <c r="A204" s="14">
        <v>202</v>
      </c>
      <c r="B204" s="14" t="s">
        <v>63</v>
      </c>
      <c r="C204" s="14" t="s">
        <v>6</v>
      </c>
    </row>
    <row r="205" spans="1:3" x14ac:dyDescent="0.2">
      <c r="A205" s="17"/>
    </row>
    <row r="206" spans="1:3" x14ac:dyDescent="0.2">
      <c r="A206" s="17"/>
    </row>
    <row r="207" spans="1:3" x14ac:dyDescent="0.2">
      <c r="A207" s="17"/>
    </row>
    <row r="208" spans="1:3" x14ac:dyDescent="0.2">
      <c r="A208" s="17"/>
    </row>
    <row r="209" spans="1:1" x14ac:dyDescent="0.2">
      <c r="A209" s="17"/>
    </row>
  </sheetData>
  <mergeCells count="6">
    <mergeCell ref="P1:R1"/>
    <mergeCell ref="A1:C1"/>
    <mergeCell ref="D1:F1"/>
    <mergeCell ref="G1:I1"/>
    <mergeCell ref="J1:L1"/>
    <mergeCell ref="M1:O1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40E35-06BE-4D92-BC5F-5EE0D58B8F34}">
  <sheetPr>
    <tabColor rgb="FF00B0F0"/>
  </sheetPr>
  <dimension ref="A1:L43"/>
  <sheetViews>
    <sheetView showGridLines="0" tabSelected="1" workbookViewId="0">
      <selection activeCell="K25" sqref="K25"/>
    </sheetView>
  </sheetViews>
  <sheetFormatPr defaultRowHeight="14.4" x14ac:dyDescent="0.3"/>
  <cols>
    <col min="1" max="1" width="19.44140625" customWidth="1"/>
    <col min="2" max="2" width="12.5546875" customWidth="1"/>
    <col min="3" max="4" width="14.109375" customWidth="1"/>
    <col min="5" max="5" width="17.44140625" customWidth="1"/>
    <col min="6" max="6" width="13" customWidth="1"/>
    <col min="7" max="7" width="17" customWidth="1"/>
    <col min="8" max="8" width="14.44140625" customWidth="1"/>
    <col min="9" max="12" width="13.33203125" customWidth="1"/>
  </cols>
  <sheetData>
    <row r="1" spans="1:12" ht="36" customHeight="1" x14ac:dyDescent="0.3">
      <c r="A1" s="9" t="s">
        <v>666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5.05" customHeight="1" x14ac:dyDescent="0.3">
      <c r="A2" s="11" t="s">
        <v>667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34.049999999999997" customHeight="1" x14ac:dyDescent="0.3">
      <c r="A4" s="2" t="s">
        <v>668</v>
      </c>
      <c r="B4" s="3">
        <f>SUM(B14:B19)</f>
        <v>617</v>
      </c>
      <c r="C4" s="2" t="s">
        <v>220</v>
      </c>
      <c r="D4" s="3">
        <f>COUNTA(A24:A43)</f>
        <v>20</v>
      </c>
      <c r="E4" s="2" t="s">
        <v>651</v>
      </c>
      <c r="F4" s="3">
        <f>SUM(D14:D19)</f>
        <v>60</v>
      </c>
      <c r="G4" s="2" t="s">
        <v>669</v>
      </c>
      <c r="H4" s="3" t="str">
        <f>SUM(B14,B16,B18)&amp;" / "&amp;SUM(B15,B17,B19)</f>
        <v>309 / 308</v>
      </c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4" customHeight="1" x14ac:dyDescent="0.3">
      <c r="A6" s="6" t="s">
        <v>221</v>
      </c>
      <c r="B6" s="7"/>
      <c r="C6" s="7"/>
      <c r="D6" s="7"/>
      <c r="E6" s="7"/>
      <c r="F6" s="7"/>
      <c r="G6" s="1"/>
      <c r="H6" s="1"/>
      <c r="I6" s="1"/>
      <c r="J6" s="1"/>
      <c r="K6" s="1"/>
      <c r="L6" s="1"/>
    </row>
    <row r="7" spans="1:12" ht="37.950000000000003" customHeight="1" x14ac:dyDescent="0.3">
      <c r="A7" s="8" t="s">
        <v>670</v>
      </c>
      <c r="B7" s="8"/>
      <c r="C7" s="8"/>
      <c r="D7" s="8"/>
      <c r="E7" s="8"/>
      <c r="F7" s="8"/>
      <c r="G7" s="1"/>
      <c r="H7" s="1"/>
      <c r="I7" s="1"/>
      <c r="J7" s="1"/>
      <c r="K7" s="1"/>
      <c r="L7" s="1"/>
    </row>
    <row r="8" spans="1:12" ht="37.950000000000003" customHeight="1" x14ac:dyDescent="0.3">
      <c r="A8" s="8" t="s">
        <v>671</v>
      </c>
      <c r="B8" s="8"/>
      <c r="C8" s="8"/>
      <c r="D8" s="8"/>
      <c r="E8" s="8"/>
      <c r="F8" s="8"/>
      <c r="G8" s="1"/>
      <c r="H8" s="1"/>
      <c r="I8" s="1"/>
      <c r="J8" s="1"/>
      <c r="K8" s="1"/>
      <c r="L8" s="1"/>
    </row>
    <row r="9" spans="1:12" ht="37.950000000000003" customHeight="1" x14ac:dyDescent="0.3">
      <c r="A9" s="31" t="s">
        <v>672</v>
      </c>
      <c r="B9" s="31"/>
      <c r="C9" s="31"/>
      <c r="D9" s="31"/>
      <c r="E9" s="31"/>
      <c r="F9" s="3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7.399999999999999" x14ac:dyDescent="0.3">
      <c r="A12" s="6" t="s">
        <v>673</v>
      </c>
      <c r="B12" s="7"/>
      <c r="C12" s="7"/>
      <c r="D12" s="7"/>
      <c r="E12" s="7"/>
      <c r="F12" s="7"/>
      <c r="G12" s="7"/>
      <c r="H12" s="7"/>
      <c r="I12" s="1"/>
      <c r="J12" s="1"/>
      <c r="K12" s="1"/>
      <c r="L12" s="1"/>
    </row>
    <row r="13" spans="1:12" x14ac:dyDescent="0.3">
      <c r="A13" s="4" t="s">
        <v>648</v>
      </c>
      <c r="B13" s="4" t="s">
        <v>653</v>
      </c>
      <c r="C13" s="4" t="s">
        <v>674</v>
      </c>
      <c r="D13" s="4" t="s">
        <v>651</v>
      </c>
      <c r="E13" s="4" t="s">
        <v>675</v>
      </c>
      <c r="F13" s="4" t="s">
        <v>650</v>
      </c>
      <c r="G13" s="4" t="s">
        <v>676</v>
      </c>
      <c r="H13" s="4" t="s">
        <v>677</v>
      </c>
      <c r="I13" s="1"/>
      <c r="J13" s="1"/>
      <c r="K13" s="1"/>
      <c r="L13" s="1"/>
    </row>
    <row r="14" spans="1:12" x14ac:dyDescent="0.3">
      <c r="A14" s="1" t="s">
        <v>678</v>
      </c>
      <c r="B14" s="5">
        <f>COUNTA('Individual Results'!B3:B204)</f>
        <v>202</v>
      </c>
      <c r="C14" s="5" cm="1">
        <f t="array" ref="C14">ROWS(_xlfn.UNIQUE(_xlfn._xlws.FILTER('Individual Results'!C3:C204,'Individual Results'!B3:B204&lt;&gt;"")))</f>
        <v>16</v>
      </c>
      <c r="D14" s="5">
        <f>'Team Scores'!F5</f>
        <v>14</v>
      </c>
      <c r="E14" s="1" t="str">
        <f>'Team Scores'!C5</f>
        <v>Bishopston</v>
      </c>
      <c r="F14" s="5">
        <f>'Team Scores'!E5</f>
        <v>42</v>
      </c>
      <c r="G14" s="1" t="str">
        <f>IFERROR(INDEX('Team Scores'!B15:B30,MATCH(2,'Team Scores'!A15:A30,0)),"—")</f>
        <v>Gowerton</v>
      </c>
      <c r="H14" s="5">
        <f>IFERROR(INDEX('Team Scores'!H15:H30,MATCH(2,'Team Scores'!A15:A30,0))-F14,"—")</f>
        <v>9</v>
      </c>
      <c r="I14" s="1"/>
      <c r="J14" s="1"/>
      <c r="K14" s="1"/>
      <c r="L14" s="1"/>
    </row>
    <row r="15" spans="1:12" x14ac:dyDescent="0.3">
      <c r="A15" s="1" t="s">
        <v>679</v>
      </c>
      <c r="B15" s="5">
        <f>COUNTA('Individual Results'!E3:E204)</f>
        <v>148</v>
      </c>
      <c r="C15" s="5" cm="1">
        <f t="array" ref="C15">ROWS(_xlfn.UNIQUE(_xlfn._xlws.FILTER('Individual Results'!F3:F204,'Individual Results'!E3:E204&lt;&gt;"")))</f>
        <v>15</v>
      </c>
      <c r="D15" s="5">
        <f>'Team Scores'!F6</f>
        <v>14</v>
      </c>
      <c r="E15" s="1" t="str">
        <f>'Team Scores'!C6</f>
        <v>Bishopston</v>
      </c>
      <c r="F15" s="5">
        <f>'Team Scores'!E6</f>
        <v>24</v>
      </c>
      <c r="G15" s="1" t="str">
        <f>IFERROR(INDEX('Team Scores'!B35:B49,MATCH(2,'Team Scores'!A35:A49,0)),"—")</f>
        <v>Gwyr</v>
      </c>
      <c r="H15" s="5">
        <f>IFERROR(INDEX('Team Scores'!H35:H49,MATCH(2,'Team Scores'!A35:A49,0))-F15,"—")</f>
        <v>15</v>
      </c>
      <c r="I15" s="1"/>
      <c r="J15" s="1"/>
      <c r="K15" s="1"/>
      <c r="L15" s="1"/>
    </row>
    <row r="16" spans="1:12" x14ac:dyDescent="0.3">
      <c r="A16" s="1" t="s">
        <v>680</v>
      </c>
      <c r="B16" s="5">
        <f>COUNTA('Individual Results'!H3:H204)</f>
        <v>88</v>
      </c>
      <c r="C16" s="5" cm="1">
        <f t="array" ref="C16">ROWS(_xlfn.UNIQUE(_xlfn._xlws.FILTER('Individual Results'!I3:I204,'Individual Results'!H3:H204&lt;&gt;"")))</f>
        <v>14</v>
      </c>
      <c r="D16" s="5">
        <f>'Team Scores'!F7</f>
        <v>10</v>
      </c>
      <c r="E16" s="1" t="str">
        <f>'Team Scores'!C7</f>
        <v>Gwyr</v>
      </c>
      <c r="F16" s="5">
        <f>'Team Scores'!E7</f>
        <v>36</v>
      </c>
      <c r="G16" s="1" t="str">
        <f>IFERROR(INDEX('Team Scores'!B54:B67,MATCH(2,'Team Scores'!A54:A67,0)),"—")</f>
        <v>Bishopston</v>
      </c>
      <c r="H16" s="5">
        <f>IFERROR(INDEX('Team Scores'!H54:H67,MATCH(2,'Team Scores'!A54:A67,0))-F16,"—")</f>
        <v>9</v>
      </c>
      <c r="I16" s="1"/>
      <c r="J16" s="1"/>
      <c r="K16" s="1"/>
      <c r="L16" s="1"/>
    </row>
    <row r="17" spans="1:12" x14ac:dyDescent="0.3">
      <c r="A17" s="1" t="s">
        <v>681</v>
      </c>
      <c r="B17" s="5">
        <f>COUNTA('Individual Results'!K3:K204)</f>
        <v>94</v>
      </c>
      <c r="C17" s="5" cm="1">
        <f t="array" ref="C17">ROWS(_xlfn.UNIQUE(_xlfn._xlws.FILTER('Individual Results'!L3:L204,'Individual Results'!K3:K204&lt;&gt;"")))</f>
        <v>15</v>
      </c>
      <c r="D17" s="5">
        <f>'Team Scores'!F8</f>
        <v>12</v>
      </c>
      <c r="E17" s="1" t="str">
        <f>'Team Scores'!C8</f>
        <v>Gwyr</v>
      </c>
      <c r="F17" s="5">
        <f>'Team Scores'!E8</f>
        <v>29</v>
      </c>
      <c r="G17" s="1" t="str">
        <f>IFERROR(INDEX('Team Scores'!B72:B86,MATCH(2,'Team Scores'!A72:A86,0)),"—")</f>
        <v>Bro Dur</v>
      </c>
      <c r="H17" s="5">
        <f>IFERROR(INDEX('Team Scores'!H72:H86,MATCH(2,'Team Scores'!A72:A86,0))-F17,"—")</f>
        <v>36</v>
      </c>
      <c r="I17" s="1"/>
      <c r="J17" s="1"/>
      <c r="K17" s="1"/>
      <c r="L17" s="1"/>
    </row>
    <row r="18" spans="1:12" x14ac:dyDescent="0.3">
      <c r="A18" s="1" t="s">
        <v>682</v>
      </c>
      <c r="B18" s="5">
        <f>COUNTA('Individual Results'!N3:N204)</f>
        <v>19</v>
      </c>
      <c r="C18" s="5" cm="1">
        <f t="array" ref="C18">ROWS(_xlfn.UNIQUE(_xlfn._xlws.FILTER('Individual Results'!O3:O204,'Individual Results'!N3:N204&lt;&gt;"")))</f>
        <v>11</v>
      </c>
      <c r="D18" s="5">
        <f>'Team Scores'!F9</f>
        <v>1</v>
      </c>
      <c r="E18" s="1" t="str">
        <f>'Team Scores'!C9</f>
        <v>Cwm Brombil</v>
      </c>
      <c r="F18" s="5">
        <f>'Team Scores'!E9</f>
        <v>46</v>
      </c>
      <c r="G18" s="1" t="str">
        <f>IFERROR(INDEX('Team Scores'!B91:B101,MATCH(2,'Team Scores'!A91:A101,0)),"—")</f>
        <v>—</v>
      </c>
      <c r="H18" s="5" t="str">
        <f>IFERROR(INDEX('Team Scores'!H91:H101,MATCH(2,'Team Scores'!A91:A101,0))-F18,"—")</f>
        <v>—</v>
      </c>
      <c r="I18" s="1"/>
      <c r="J18" s="1"/>
      <c r="K18" s="1"/>
      <c r="L18" s="1"/>
    </row>
    <row r="19" spans="1:12" x14ac:dyDescent="0.3">
      <c r="A19" s="1" t="s">
        <v>683</v>
      </c>
      <c r="B19" s="5">
        <f>COUNTA('Individual Results'!Q3:Q204)</f>
        <v>66</v>
      </c>
      <c r="C19" s="5" cm="1">
        <f t="array" ref="C19">ROWS(_xlfn.UNIQUE(_xlfn._xlws.FILTER('Individual Results'!R3:R204,'Individual Results'!Q3:Q204&lt;&gt;"")))</f>
        <v>15</v>
      </c>
      <c r="D19" s="5">
        <f>'Team Scores'!F10</f>
        <v>9</v>
      </c>
      <c r="E19" s="1" t="str">
        <f>'Team Scores'!C10</f>
        <v>Cefn Saeson</v>
      </c>
      <c r="F19" s="5">
        <f>'Team Scores'!E10</f>
        <v>58</v>
      </c>
      <c r="G19" s="1" t="str">
        <f>IFERROR(INDEX('Team Scores'!B106:B120,MATCH(2,'Team Scores'!A106:A120,0)),"—")</f>
        <v>Bro Dur</v>
      </c>
      <c r="H19" s="5">
        <f>IFERROR(INDEX('Team Scores'!H106:H120,MATCH(2,'Team Scores'!A106:A120,0))-F19,"—")</f>
        <v>33</v>
      </c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7.399999999999999" x14ac:dyDescent="0.3">
      <c r="A22" s="6" t="s">
        <v>684</v>
      </c>
      <c r="B22" s="7"/>
      <c r="C22" s="7"/>
      <c r="D22" s="7"/>
      <c r="E22" s="7"/>
      <c r="F22" s="1"/>
      <c r="G22" s="1"/>
      <c r="H22" s="1"/>
      <c r="I22" s="1"/>
      <c r="J22" s="1"/>
      <c r="K22" s="1"/>
      <c r="L22" s="1"/>
    </row>
    <row r="23" spans="1:12" x14ac:dyDescent="0.3">
      <c r="A23" s="4" t="s">
        <v>2</v>
      </c>
      <c r="B23" s="4" t="s">
        <v>653</v>
      </c>
      <c r="C23" s="4" t="s">
        <v>651</v>
      </c>
      <c r="D23" s="4" t="s">
        <v>685</v>
      </c>
      <c r="E23" s="4" t="s">
        <v>686</v>
      </c>
      <c r="F23" s="1"/>
      <c r="G23" s="1"/>
      <c r="H23" s="1"/>
      <c r="I23" s="1"/>
      <c r="J23" s="1"/>
      <c r="K23" s="1"/>
      <c r="L23" s="1"/>
    </row>
    <row r="24" spans="1:12" x14ac:dyDescent="0.3">
      <c r="A24" s="1" t="s">
        <v>4</v>
      </c>
      <c r="B24" s="5">
        <f>SUM(COUNTIF('Individual Results'!$C$3:$C$204,A24),COUNTIF('Individual Results'!$F$3:$F$204,A24),COUNTIF('Individual Results'!$I$3:$I$204,A24),COUNTIF('Individual Results'!$L$3:$L$204,A24),COUNTIF('Individual Results'!$O$3:$O$204,A24),COUNTIF('Individual Results'!$R$3:$R$204,A24))</f>
        <v>100</v>
      </c>
      <c r="C24" s="5">
        <f>COUNTIFS('Team Scores'!$B$15:$B$120,A24,'Team Scores'!$I$15:$I$120,"Complete")</f>
        <v>5</v>
      </c>
      <c r="D24" s="5">
        <f>COUNTIFS('Team Scores'!$B$15:$B$120,A24,'Team Scores'!$A$15:$A$120,1)</f>
        <v>2</v>
      </c>
      <c r="E24" s="5">
        <f>COUNTIFS('Team Scores'!$B$15:$B$120,A24,'Team Scores'!$A$15:$A$120,"&gt;=1",'Team Scores'!$A$15:$A$120,"&lt;=3")</f>
        <v>3</v>
      </c>
      <c r="F24" s="1"/>
      <c r="G24" s="1"/>
      <c r="H24" s="1"/>
      <c r="I24" s="1"/>
      <c r="J24" s="1"/>
      <c r="K24" s="1"/>
      <c r="L24" s="1"/>
    </row>
    <row r="25" spans="1:12" x14ac:dyDescent="0.3">
      <c r="A25" s="1" t="s">
        <v>163</v>
      </c>
      <c r="B25" s="5">
        <f>SUM(COUNTIF('Individual Results'!$C$3:$C$204,A25),COUNTIF('Individual Results'!$F$3:$F$204,A25),COUNTIF('Individual Results'!$I$3:$I$204,A25),COUNTIF('Individual Results'!$L$3:$L$204,A25),COUNTIF('Individual Results'!$O$3:$O$204,A25),COUNTIF('Individual Results'!$R$3:$R$204,A25))</f>
        <v>55</v>
      </c>
      <c r="C25" s="5">
        <f>COUNTIFS('Team Scores'!$B$15:$B$120,A25,'Team Scores'!$I$15:$I$120,"Complete")</f>
        <v>5</v>
      </c>
      <c r="D25" s="5">
        <f>COUNTIFS('Team Scores'!$B$15:$B$120,A25,'Team Scores'!$A$15:$A$120,1)</f>
        <v>1</v>
      </c>
      <c r="E25" s="5">
        <f>COUNTIFS('Team Scores'!$B$15:$B$120,A25,'Team Scores'!$A$15:$A$120,"&gt;=1",'Team Scores'!$A$15:$A$120,"&lt;=3")</f>
        <v>1</v>
      </c>
      <c r="F25" s="1"/>
      <c r="G25" s="1"/>
      <c r="H25" s="1"/>
      <c r="I25" s="1"/>
      <c r="J25" s="1"/>
      <c r="K25" s="1"/>
      <c r="L25" s="1"/>
    </row>
    <row r="26" spans="1:12" ht="31.95" customHeight="1" x14ac:dyDescent="0.3">
      <c r="A26" s="1" t="s">
        <v>126</v>
      </c>
      <c r="B26" s="5">
        <f>SUM(COUNTIF('Individual Results'!$C$3:$C$204,A26),COUNTIF('Individual Results'!$F$3:$F$204,A26),COUNTIF('Individual Results'!$I$3:$I$204,A26),COUNTIF('Individual Results'!$L$3:$L$204,A26),COUNTIF('Individual Results'!$O$3:$O$204,A26),COUNTIF('Individual Results'!$R$3:$R$204,A26))</f>
        <v>54</v>
      </c>
      <c r="C26" s="5">
        <f>COUNTIFS('Team Scores'!$B$15:$B$120,A26,'Team Scores'!$I$15:$I$120,"Complete")</f>
        <v>3</v>
      </c>
      <c r="D26" s="5">
        <f>COUNTIFS('Team Scores'!$B$15:$B$120,A26,'Team Scores'!$A$15:$A$120,1)</f>
        <v>2</v>
      </c>
      <c r="E26" s="5">
        <f>COUNTIFS('Team Scores'!$B$15:$B$120,A26,'Team Scores'!$A$15:$A$120,"&gt;=1",'Team Scores'!$A$15:$A$120,"&lt;=3")</f>
        <v>3</v>
      </c>
      <c r="F26" s="1"/>
      <c r="G26" s="1"/>
      <c r="H26" s="1"/>
      <c r="I26" s="1"/>
      <c r="J26" s="1"/>
      <c r="K26" s="1"/>
      <c r="L26" s="1"/>
    </row>
    <row r="27" spans="1:12" ht="31.95" customHeight="1" x14ac:dyDescent="0.3">
      <c r="A27" s="1" t="s">
        <v>7</v>
      </c>
      <c r="B27" s="5">
        <f>SUM(COUNTIF('Individual Results'!$C$3:$C$204,A27),COUNTIF('Individual Results'!$F$3:$F$204,A27),COUNTIF('Individual Results'!$I$3:$I$204,A27),COUNTIF('Individual Results'!$L$3:$L$204,A27),COUNTIF('Individual Results'!$O$3:$O$204,A27),COUNTIF('Individual Results'!$R$3:$R$204,A27))</f>
        <v>52</v>
      </c>
      <c r="C27" s="5">
        <f>COUNTIFS('Team Scores'!$B$15:$B$120,A27,'Team Scores'!$I$15:$I$120,"Complete")</f>
        <v>5</v>
      </c>
      <c r="D27" s="5">
        <f>COUNTIFS('Team Scores'!$B$15:$B$120,A27,'Team Scores'!$A$15:$A$120,1)</f>
        <v>0</v>
      </c>
      <c r="E27" s="5">
        <f>COUNTIFS('Team Scores'!$B$15:$B$120,A27,'Team Scores'!$A$15:$A$120,"&gt;=1",'Team Scores'!$A$15:$A$120,"&lt;=3")</f>
        <v>2</v>
      </c>
      <c r="F27" s="1"/>
      <c r="G27" s="1"/>
      <c r="H27" s="1"/>
      <c r="I27" s="1"/>
      <c r="J27" s="1"/>
      <c r="K27" s="1"/>
      <c r="L27" s="1"/>
    </row>
    <row r="28" spans="1:12" ht="31.95" customHeight="1" x14ac:dyDescent="0.3">
      <c r="A28" s="1" t="s">
        <v>144</v>
      </c>
      <c r="B28" s="5">
        <f>SUM(COUNTIF('Individual Results'!$C$3:$C$204,A28),COUNTIF('Individual Results'!$F$3:$F$204,A28),COUNTIF('Individual Results'!$I$3:$I$204,A28),COUNTIF('Individual Results'!$L$3:$L$204,A28),COUNTIF('Individual Results'!$O$3:$O$204,A28),COUNTIF('Individual Results'!$R$3:$R$204,A28))</f>
        <v>46</v>
      </c>
      <c r="C28" s="5">
        <f>COUNTIFS('Team Scores'!$B$15:$B$120,A28,'Team Scores'!$I$15:$I$120,"Complete")</f>
        <v>5</v>
      </c>
      <c r="D28" s="5">
        <f>COUNTIFS('Team Scores'!$B$15:$B$120,A28,'Team Scores'!$A$15:$A$120,1)</f>
        <v>0</v>
      </c>
      <c r="E28" s="5">
        <f>COUNTIFS('Team Scores'!$B$15:$B$120,A28,'Team Scores'!$A$15:$A$120,"&gt;=1",'Team Scores'!$A$15:$A$120,"&lt;=3")</f>
        <v>1</v>
      </c>
      <c r="F28" s="1"/>
      <c r="G28" s="1"/>
      <c r="H28" s="1"/>
      <c r="I28" s="1"/>
      <c r="J28" s="1"/>
      <c r="K28" s="1"/>
      <c r="L28" s="1"/>
    </row>
    <row r="29" spans="1:12" x14ac:dyDescent="0.3">
      <c r="A29" s="1" t="s">
        <v>189</v>
      </c>
      <c r="B29" s="5">
        <f>SUM(COUNTIF('Individual Results'!$C$3:$C$204,A29),COUNTIF('Individual Results'!$F$3:$F$204,A29),COUNTIF('Individual Results'!$I$3:$I$204,A29),COUNTIF('Individual Results'!$L$3:$L$204,A29),COUNTIF('Individual Results'!$O$3:$O$204,A29),COUNTIF('Individual Results'!$R$3:$R$204,A29))</f>
        <v>46</v>
      </c>
      <c r="C29" s="5">
        <f>COUNTIFS('Team Scores'!$B$15:$B$120,A29,'Team Scores'!$I$15:$I$120,"Complete")</f>
        <v>4</v>
      </c>
      <c r="D29" s="5">
        <f>COUNTIFS('Team Scores'!$B$15:$B$120,A29,'Team Scores'!$A$15:$A$120,1)</f>
        <v>0</v>
      </c>
      <c r="E29" s="5">
        <f>COUNTIFS('Team Scores'!$B$15:$B$120,A29,'Team Scores'!$A$15:$A$120,"&gt;=1",'Team Scores'!$A$15:$A$120,"&lt;=3")</f>
        <v>2</v>
      </c>
      <c r="F29" s="1"/>
      <c r="G29" s="1"/>
      <c r="H29" s="1"/>
      <c r="I29" s="1"/>
      <c r="J29" s="1"/>
      <c r="K29" s="1"/>
      <c r="L29" s="1"/>
    </row>
    <row r="30" spans="1:12" x14ac:dyDescent="0.3">
      <c r="A30" s="1" t="s">
        <v>6</v>
      </c>
      <c r="B30" s="5">
        <f>SUM(COUNTIF('Individual Results'!$C$3:$C$204,A30),COUNTIF('Individual Results'!$F$3:$F$204,A30),COUNTIF('Individual Results'!$I$3:$I$204,A30),COUNTIF('Individual Results'!$L$3:$L$204,A30),COUNTIF('Individual Results'!$O$3:$O$204,A30),COUNTIF('Individual Results'!$R$3:$R$204,A30))</f>
        <v>44</v>
      </c>
      <c r="C30" s="5">
        <f>COUNTIFS('Team Scores'!$B$15:$B$120,A30,'Team Scores'!$I$15:$I$120,"Complete")</f>
        <v>4</v>
      </c>
      <c r="D30" s="5">
        <f>COUNTIFS('Team Scores'!$B$15:$B$120,A30,'Team Scores'!$A$15:$A$120,1)</f>
        <v>0</v>
      </c>
      <c r="E30" s="5">
        <f>COUNTIFS('Team Scores'!$B$15:$B$120,A30,'Team Scores'!$A$15:$A$120,"&gt;=1",'Team Scores'!$A$15:$A$120,"&lt;=3")</f>
        <v>0</v>
      </c>
      <c r="F30" s="1"/>
      <c r="G30" s="1"/>
      <c r="H30" s="1"/>
      <c r="I30" s="1"/>
      <c r="J30" s="1"/>
      <c r="K30" s="1"/>
      <c r="L30" s="1"/>
    </row>
    <row r="31" spans="1:12" x14ac:dyDescent="0.3">
      <c r="A31" s="1" t="s">
        <v>3</v>
      </c>
      <c r="B31" s="5">
        <f>SUM(COUNTIF('Individual Results'!$C$3:$C$204,A31),COUNTIF('Individual Results'!$F$3:$F$204,A31),COUNTIF('Individual Results'!$I$3:$I$204,A31),COUNTIF('Individual Results'!$L$3:$L$204,A31),COUNTIF('Individual Results'!$O$3:$O$204,A31),COUNTIF('Individual Results'!$R$3:$R$204,A31))</f>
        <v>36</v>
      </c>
      <c r="C31" s="5">
        <f>COUNTIFS('Team Scores'!$B$15:$B$120,A31,'Team Scores'!$I$15:$I$120,"Complete")</f>
        <v>4</v>
      </c>
      <c r="D31" s="5">
        <f>COUNTIFS('Team Scores'!$B$15:$B$120,A31,'Team Scores'!$A$15:$A$120,1)</f>
        <v>0</v>
      </c>
      <c r="E31" s="5">
        <f>COUNTIFS('Team Scores'!$B$15:$B$120,A31,'Team Scores'!$A$15:$A$120,"&gt;=1",'Team Scores'!$A$15:$A$120,"&lt;=3")</f>
        <v>0</v>
      </c>
      <c r="F31" s="1"/>
      <c r="G31" s="1"/>
      <c r="H31" s="1"/>
      <c r="I31" s="1"/>
      <c r="J31" s="1"/>
      <c r="K31" s="1"/>
      <c r="L31" s="1"/>
    </row>
    <row r="32" spans="1:12" x14ac:dyDescent="0.3">
      <c r="A32" s="1" t="s">
        <v>205</v>
      </c>
      <c r="B32" s="5">
        <f>SUM(COUNTIF('Individual Results'!$C$3:$C$204,A32),COUNTIF('Individual Results'!$F$3:$F$204,A32),COUNTIF('Individual Results'!$I$3:$I$204,A32),COUNTIF('Individual Results'!$L$3:$L$204,A32),COUNTIF('Individual Results'!$O$3:$O$204,A32),COUNTIF('Individual Results'!$R$3:$R$204,A32))</f>
        <v>32</v>
      </c>
      <c r="C32" s="5">
        <f>COUNTIFS('Team Scores'!$B$15:$B$120,A32,'Team Scores'!$I$15:$I$120,"Complete")</f>
        <v>4</v>
      </c>
      <c r="D32" s="5">
        <f>COUNTIFS('Team Scores'!$B$15:$B$120,A32,'Team Scores'!$A$15:$A$120,1)</f>
        <v>0</v>
      </c>
      <c r="E32" s="5">
        <f>COUNTIFS('Team Scores'!$B$15:$B$120,A32,'Team Scores'!$A$15:$A$120,"&gt;=1",'Team Scores'!$A$15:$A$120,"&lt;=3")</f>
        <v>1</v>
      </c>
      <c r="F32" s="1"/>
      <c r="G32" s="1"/>
      <c r="H32" s="1"/>
      <c r="I32" s="1"/>
      <c r="J32" s="1"/>
      <c r="K32" s="1"/>
      <c r="L32" s="1"/>
    </row>
    <row r="33" spans="1:12" x14ac:dyDescent="0.3">
      <c r="A33" s="1" t="s">
        <v>5</v>
      </c>
      <c r="B33" s="5">
        <f>SUM(COUNTIF('Individual Results'!$C$3:$C$204,A33),COUNTIF('Individual Results'!$F$3:$F$204,A33),COUNTIF('Individual Results'!$I$3:$I$204,A33),COUNTIF('Individual Results'!$L$3:$L$204,A33),COUNTIF('Individual Results'!$O$3:$O$204,A33),COUNTIF('Individual Results'!$R$3:$R$204,A33))</f>
        <v>32</v>
      </c>
      <c r="C33" s="5">
        <f>COUNTIFS('Team Scores'!$B$15:$B$120,A33,'Team Scores'!$I$15:$I$120,"Complete")</f>
        <v>5</v>
      </c>
      <c r="D33" s="5">
        <f>COUNTIFS('Team Scores'!$B$15:$B$120,A33,'Team Scores'!$A$15:$A$120,1)</f>
        <v>0</v>
      </c>
      <c r="E33" s="5">
        <f>COUNTIFS('Team Scores'!$B$15:$B$120,A33,'Team Scores'!$A$15:$A$120,"&gt;=1",'Team Scores'!$A$15:$A$120,"&lt;=3")</f>
        <v>0</v>
      </c>
      <c r="F33" s="1"/>
      <c r="G33" s="1"/>
      <c r="H33" s="1"/>
      <c r="I33" s="1"/>
      <c r="J33" s="1"/>
      <c r="K33" s="1"/>
      <c r="L33" s="1"/>
    </row>
    <row r="34" spans="1:12" x14ac:dyDescent="0.3">
      <c r="A34" s="1" t="s">
        <v>10</v>
      </c>
      <c r="B34" s="5">
        <f>SUM(COUNTIF('Individual Results'!$C$3:$C$204,A34),COUNTIF('Individual Results'!$F$3:$F$204,A34),COUNTIF('Individual Results'!$I$3:$I$204,A34),COUNTIF('Individual Results'!$L$3:$L$204,A34),COUNTIF('Individual Results'!$O$3:$O$204,A34),COUNTIF('Individual Results'!$R$3:$R$204,A34))</f>
        <v>27</v>
      </c>
      <c r="C34" s="5">
        <f>COUNTIFS('Team Scores'!$B$15:$B$120,A34,'Team Scores'!$I$15:$I$120,"Complete")</f>
        <v>3</v>
      </c>
      <c r="D34" s="5">
        <f>COUNTIFS('Team Scores'!$B$15:$B$120,A34,'Team Scores'!$A$15:$A$120,1)</f>
        <v>0</v>
      </c>
      <c r="E34" s="5">
        <f>COUNTIFS('Team Scores'!$B$15:$B$120,A34,'Team Scores'!$A$15:$A$120,"&gt;=1",'Team Scores'!$A$15:$A$120,"&lt;=3")</f>
        <v>1</v>
      </c>
      <c r="F34" s="1"/>
      <c r="G34" s="1"/>
      <c r="H34" s="1"/>
      <c r="I34" s="1"/>
      <c r="J34" s="1"/>
      <c r="K34" s="1"/>
      <c r="L34" s="1"/>
    </row>
    <row r="35" spans="1:12" x14ac:dyDescent="0.3">
      <c r="A35" s="1" t="s">
        <v>179</v>
      </c>
      <c r="B35" s="5">
        <f>SUM(COUNTIF('Individual Results'!$C$3:$C$204,A35),COUNTIF('Individual Results'!$F$3:$F$204,A35),COUNTIF('Individual Results'!$I$3:$I$204,A35),COUNTIF('Individual Results'!$L$3:$L$204,A35),COUNTIF('Individual Results'!$O$3:$O$204,A35),COUNTIF('Individual Results'!$R$3:$R$204,A35))</f>
        <v>24</v>
      </c>
      <c r="C35" s="5">
        <f>COUNTIFS('Team Scores'!$B$15:$B$120,A35,'Team Scores'!$I$15:$I$120,"Complete")</f>
        <v>4</v>
      </c>
      <c r="D35" s="5">
        <f>COUNTIFS('Team Scores'!$B$15:$B$120,A35,'Team Scores'!$A$15:$A$120,1)</f>
        <v>0</v>
      </c>
      <c r="E35" s="5">
        <f>COUNTIFS('Team Scores'!$B$15:$B$120,A35,'Team Scores'!$A$15:$A$120,"&gt;=1",'Team Scores'!$A$15:$A$120,"&lt;=3")</f>
        <v>1</v>
      </c>
      <c r="F35" s="1"/>
      <c r="G35" s="1"/>
      <c r="H35" s="1"/>
      <c r="I35" s="1"/>
      <c r="J35" s="1"/>
      <c r="K35" s="1"/>
      <c r="L35" s="1"/>
    </row>
    <row r="36" spans="1:12" x14ac:dyDescent="0.3">
      <c r="A36" s="1" t="s">
        <v>8</v>
      </c>
      <c r="B36" s="5">
        <f>SUM(COUNTIF('Individual Results'!$C$3:$C$204,A36),COUNTIF('Individual Results'!$F$3:$F$204,A36),COUNTIF('Individual Results'!$I$3:$I$204,A36),COUNTIF('Individual Results'!$L$3:$L$204,A36),COUNTIF('Individual Results'!$O$3:$O$204,A36),COUNTIF('Individual Results'!$R$3:$R$204,A36))</f>
        <v>19</v>
      </c>
      <c r="C36" s="5">
        <f>COUNTIFS('Team Scores'!$B$15:$B$120,A36,'Team Scores'!$I$15:$I$120,"Complete")</f>
        <v>2</v>
      </c>
      <c r="D36" s="5">
        <f>COUNTIFS('Team Scores'!$B$15:$B$120,A36,'Team Scores'!$A$15:$A$120,1)</f>
        <v>0</v>
      </c>
      <c r="E36" s="5">
        <f>COUNTIFS('Team Scores'!$B$15:$B$120,A36,'Team Scores'!$A$15:$A$120,"&gt;=1",'Team Scores'!$A$15:$A$120,"&lt;=3")</f>
        <v>0</v>
      </c>
      <c r="F36" s="1"/>
      <c r="G36" s="1"/>
      <c r="H36" s="1"/>
      <c r="I36" s="1"/>
      <c r="J36" s="1"/>
      <c r="K36" s="1"/>
      <c r="L36" s="1"/>
    </row>
    <row r="37" spans="1:12" ht="17.399999999999999" x14ac:dyDescent="0.3">
      <c r="A37" s="1" t="s">
        <v>185</v>
      </c>
      <c r="B37" s="5">
        <f>SUM(COUNTIF('Individual Results'!$C$3:$C$204,A37),COUNTIF('Individual Results'!$F$3:$F$204,A37),COUNTIF('Individual Results'!$I$3:$I$204,A37),COUNTIF('Individual Results'!$L$3:$L$204,A37),COUNTIF('Individual Results'!$O$3:$O$204,A37),COUNTIF('Individual Results'!$R$3:$R$204,A37))</f>
        <v>11</v>
      </c>
      <c r="C37" s="5">
        <f>COUNTIFS('Team Scores'!$B$15:$B$120,A37,'Team Scores'!$I$15:$I$120,"Complete")</f>
        <v>2</v>
      </c>
      <c r="D37" s="5">
        <f>COUNTIFS('Team Scores'!$B$15:$B$120,A37,'Team Scores'!$A$15:$A$120,1)</f>
        <v>0</v>
      </c>
      <c r="E37" s="5">
        <f>COUNTIFS('Team Scores'!$B$15:$B$120,A37,'Team Scores'!$A$15:$A$120,"&gt;=1",'Team Scores'!$A$15:$A$120,"&lt;=3")</f>
        <v>0</v>
      </c>
      <c r="F37" s="1"/>
      <c r="G37" s="6" t="s">
        <v>222</v>
      </c>
      <c r="H37" s="7"/>
      <c r="I37" s="7"/>
      <c r="J37" s="7"/>
      <c r="K37" s="7"/>
      <c r="L37" s="7"/>
    </row>
    <row r="38" spans="1:12" ht="34.049999999999997" customHeight="1" x14ac:dyDescent="0.3">
      <c r="A38" s="1" t="s">
        <v>573</v>
      </c>
      <c r="B38" s="5">
        <f>SUM(COUNTIF('Individual Results'!$C$3:$C$204,A38),COUNTIF('Individual Results'!$F$3:$F$204,A38),COUNTIF('Individual Results'!$I$3:$I$204,A38),COUNTIF('Individual Results'!$L$3:$L$204,A38),COUNTIF('Individual Results'!$O$3:$O$204,A38),COUNTIF('Individual Results'!$R$3:$R$204,A38))</f>
        <v>11</v>
      </c>
      <c r="C38" s="5">
        <f>COUNTIFS('Team Scores'!$B$15:$B$120,A38,'Team Scores'!$I$15:$I$120,"Complete")</f>
        <v>1</v>
      </c>
      <c r="D38" s="5">
        <f>COUNTIFS('Team Scores'!$B$15:$B$120,A38,'Team Scores'!$A$15:$A$120,1)</f>
        <v>1</v>
      </c>
      <c r="E38" s="5">
        <f>COUNTIFS('Team Scores'!$B$15:$B$120,A38,'Team Scores'!$A$15:$A$120,"&gt;=1",'Team Scores'!$A$15:$A$120,"&lt;=3")</f>
        <v>1</v>
      </c>
      <c r="F38" s="1"/>
      <c r="G38" s="8" t="s">
        <v>687</v>
      </c>
      <c r="H38" s="8"/>
      <c r="I38" s="8"/>
      <c r="J38" s="8"/>
      <c r="K38" s="8"/>
      <c r="L38" s="8"/>
    </row>
    <row r="39" spans="1:12" ht="34.049999999999997" customHeight="1" x14ac:dyDescent="0.3">
      <c r="A39" s="1" t="s">
        <v>12</v>
      </c>
      <c r="B39" s="5">
        <f>SUM(COUNTIF('Individual Results'!$C$3:$C$204,A39),COUNTIF('Individual Results'!$F$3:$F$204,A39),COUNTIF('Individual Results'!$I$3:$I$204,A39),COUNTIF('Individual Results'!$L$3:$L$204,A39),COUNTIF('Individual Results'!$O$3:$O$204,A39),COUNTIF('Individual Results'!$R$3:$R$204,A39))</f>
        <v>8</v>
      </c>
      <c r="C39" s="5">
        <f>COUNTIFS('Team Scores'!$B$15:$B$120,A39,'Team Scores'!$I$15:$I$120,"Complete")</f>
        <v>1</v>
      </c>
      <c r="D39" s="5">
        <f>COUNTIFS('Team Scores'!$B$15:$B$120,A39,'Team Scores'!$A$15:$A$120,1)</f>
        <v>0</v>
      </c>
      <c r="E39" s="5">
        <f>COUNTIFS('Team Scores'!$B$15:$B$120,A39,'Team Scores'!$A$15:$A$120,"&gt;=1",'Team Scores'!$A$15:$A$120,"&lt;=3")</f>
        <v>0</v>
      </c>
      <c r="F39" s="1"/>
      <c r="G39" s="8" t="s">
        <v>688</v>
      </c>
      <c r="H39" s="8"/>
      <c r="I39" s="8"/>
      <c r="J39" s="8"/>
      <c r="K39" s="8"/>
      <c r="L39" s="8"/>
    </row>
    <row r="40" spans="1:12" ht="34.049999999999997" customHeight="1" x14ac:dyDescent="0.3">
      <c r="A40" s="1" t="s">
        <v>476</v>
      </c>
      <c r="B40" s="5">
        <f>SUM(COUNTIF('Individual Results'!$C$3:$C$204,A40),COUNTIF('Individual Results'!$F$3:$F$204,A40),COUNTIF('Individual Results'!$I$3:$I$204,A40),COUNTIF('Individual Results'!$L$3:$L$204,A40),COUNTIF('Individual Results'!$O$3:$O$204,A40),COUNTIF('Individual Results'!$R$3:$R$204,A40))</f>
        <v>8</v>
      </c>
      <c r="C40" s="5">
        <f>COUNTIFS('Team Scores'!$B$15:$B$120,A40,'Team Scores'!$I$15:$I$120,"Complete")</f>
        <v>2</v>
      </c>
      <c r="D40" s="5">
        <f>COUNTIFS('Team Scores'!$B$15:$B$120,A40,'Team Scores'!$A$15:$A$120,1)</f>
        <v>0</v>
      </c>
      <c r="E40" s="5">
        <f>COUNTIFS('Team Scores'!$B$15:$B$120,A40,'Team Scores'!$A$15:$A$120,"&gt;=1",'Team Scores'!$A$15:$A$120,"&lt;=3")</f>
        <v>0</v>
      </c>
      <c r="F40" s="1"/>
      <c r="G40" s="31" t="s">
        <v>689</v>
      </c>
      <c r="H40" s="31"/>
      <c r="I40" s="31"/>
      <c r="J40" s="31"/>
      <c r="K40" s="31"/>
      <c r="L40" s="31"/>
    </row>
    <row r="41" spans="1:12" x14ac:dyDescent="0.3">
      <c r="A41" s="1" t="s">
        <v>11</v>
      </c>
      <c r="B41" s="5">
        <f>SUM(COUNTIF('Individual Results'!$C$3:$C$204,A41),COUNTIF('Individual Results'!$F$3:$F$204,A41),COUNTIF('Individual Results'!$I$3:$I$204,A41),COUNTIF('Individual Results'!$L$3:$L$204,A41),COUNTIF('Individual Results'!$O$3:$O$204,A41),COUNTIF('Individual Results'!$R$3:$R$204,A41))</f>
        <v>6</v>
      </c>
      <c r="C41" s="5">
        <f>COUNTIFS('Team Scores'!$B$15:$B$120,A41,'Team Scores'!$I$15:$I$120,"Complete")</f>
        <v>1</v>
      </c>
      <c r="D41" s="5">
        <f>COUNTIFS('Team Scores'!$B$15:$B$120,A41,'Team Scores'!$A$15:$A$120,1)</f>
        <v>0</v>
      </c>
      <c r="E41" s="5">
        <f>COUNTIFS('Team Scores'!$B$15:$B$120,A41,'Team Scores'!$A$15:$A$120,"&gt;=1",'Team Scores'!$A$15:$A$120,"&lt;=3")</f>
        <v>0</v>
      </c>
      <c r="F41" s="1"/>
      <c r="G41" s="1"/>
      <c r="H41" s="1"/>
      <c r="I41" s="1"/>
      <c r="J41" s="1"/>
      <c r="K41" s="1"/>
      <c r="L41" s="1"/>
    </row>
    <row r="42" spans="1:12" x14ac:dyDescent="0.3">
      <c r="A42" s="1" t="s">
        <v>499</v>
      </c>
      <c r="B42" s="5">
        <f>SUM(COUNTIF('Individual Results'!$C$3:$C$204,A42),COUNTIF('Individual Results'!$F$3:$F$204,A42),COUNTIF('Individual Results'!$I$3:$I$204,A42),COUNTIF('Individual Results'!$L$3:$L$204,A42),COUNTIF('Individual Results'!$O$3:$O$204,A42),COUNTIF('Individual Results'!$R$3:$R$204,A42))</f>
        <v>5</v>
      </c>
      <c r="C42" s="5">
        <f>COUNTIFS('Team Scores'!$B$15:$B$120,A42,'Team Scores'!$I$15:$I$120,"Complete")</f>
        <v>0</v>
      </c>
      <c r="D42" s="5">
        <f>COUNTIFS('Team Scores'!$B$15:$B$120,A42,'Team Scores'!$A$15:$A$120,1)</f>
        <v>0</v>
      </c>
      <c r="E42" s="5">
        <f>COUNTIFS('Team Scores'!$B$15:$B$120,A42,'Team Scores'!$A$15:$A$120,"&gt;=1",'Team Scores'!$A$15:$A$120,"&lt;=3")</f>
        <v>0</v>
      </c>
      <c r="F42" s="1"/>
      <c r="G42" s="1"/>
      <c r="H42" s="1"/>
      <c r="I42" s="1"/>
      <c r="J42" s="1"/>
      <c r="K42" s="1"/>
      <c r="L42" s="1"/>
    </row>
    <row r="43" spans="1:12" x14ac:dyDescent="0.3">
      <c r="A43" s="1" t="s">
        <v>601</v>
      </c>
      <c r="B43" s="5">
        <f>SUM(COUNTIF('Individual Results'!$C$3:$C$204,A43),COUNTIF('Individual Results'!$F$3:$F$204,A43),COUNTIF('Individual Results'!$I$3:$I$204,A43),COUNTIF('Individual Results'!$L$3:$L$204,A43),COUNTIF('Individual Results'!$O$3:$O$204,A43),COUNTIF('Individual Results'!$R$3:$R$204,A43))</f>
        <v>1</v>
      </c>
      <c r="C43" s="5">
        <f>COUNTIFS('Team Scores'!$B$15:$B$120,A43,'Team Scores'!$I$15:$I$120,"Complete")</f>
        <v>0</v>
      </c>
      <c r="D43" s="5">
        <f>COUNTIFS('Team Scores'!$B$15:$B$120,A43,'Team Scores'!$A$15:$A$120,1)</f>
        <v>0</v>
      </c>
      <c r="E43" s="5">
        <f>COUNTIFS('Team Scores'!$B$15:$B$120,A43,'Team Scores'!$A$15:$A$120,"&gt;=1",'Team Scores'!$A$15:$A$120,"&lt;=3")</f>
        <v>0</v>
      </c>
      <c r="F43" s="1"/>
      <c r="G43" s="1"/>
      <c r="H43" s="1"/>
      <c r="I43" s="1"/>
      <c r="J43" s="1"/>
      <c r="K43" s="1"/>
      <c r="L43" s="1"/>
    </row>
  </sheetData>
  <mergeCells count="12">
    <mergeCell ref="G37:L37"/>
    <mergeCell ref="G38:L38"/>
    <mergeCell ref="G39:L39"/>
    <mergeCell ref="G40:L40"/>
    <mergeCell ref="A1:L1"/>
    <mergeCell ref="A2:L2"/>
    <mergeCell ref="A6:F6"/>
    <mergeCell ref="A7:F7"/>
    <mergeCell ref="A8:F8"/>
    <mergeCell ref="A9:F9"/>
    <mergeCell ref="A12:H12"/>
    <mergeCell ref="A22:E22"/>
  </mergeCells>
  <conditionalFormatting sqref="B14:B19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{9ECB3165-B910-4867-AF70-0C44E3DDF620}</x14:id>
        </ext>
      </extLst>
    </cfRule>
  </conditionalFormatting>
  <conditionalFormatting sqref="B24:B43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{CE304A47-1D30-4368-B858-E13B0E9BEF71}</x14:id>
        </ext>
      </extLst>
    </cfRule>
  </conditionalFormatting>
  <conditionalFormatting sqref="D24:D43">
    <cfRule type="expression" dxfId="0" priority="3">
      <formula>$D24&gt;0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ECB3165-B910-4867-AF70-0C44E3DDF620}">
            <x14:dataBar minLength="0" maxLength="100" negativeBarColorSameAsPositive="1" axisPosition="none">
              <x14:cfvo type="min"/>
              <x14:cfvo type="max"/>
            </x14:dataBar>
          </x14:cfRule>
          <xm:sqref>B14:B19</xm:sqref>
        </x14:conditionalFormatting>
        <x14:conditionalFormatting xmlns:xm="http://schemas.microsoft.com/office/excel/2006/main">
          <x14:cfRule type="dataBar" id="{CE304A47-1D30-4368-B858-E13B0E9BEF71}">
            <x14:dataBar minLength="0" maxLength="100" negativeBarColorSameAsPositive="1" axisPosition="none">
              <x14:cfvo type="min"/>
              <x14:cfvo type="max"/>
            </x14:dataBar>
          </x14:cfRule>
          <xm:sqref>B24:B43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C930D-8F06-4D9C-96DD-56CE4374FD12}">
  <sheetPr>
    <tabColor rgb="FFFFFF00"/>
  </sheetPr>
  <dimension ref="A1:I120"/>
  <sheetViews>
    <sheetView showGridLines="0" topLeftCell="A96" workbookViewId="0">
      <selection activeCell="K25" sqref="K25"/>
    </sheetView>
  </sheetViews>
  <sheetFormatPr defaultRowHeight="14.4" x14ac:dyDescent="0.3"/>
  <cols>
    <col min="1" max="1" width="8.109375" customWidth="1"/>
    <col min="2" max="2" width="22.21875" customWidth="1"/>
    <col min="3" max="3" width="11.44140625" customWidth="1"/>
    <col min="4" max="7" width="10.77734375" customWidth="1"/>
    <col min="8" max="8" width="13.33203125" customWidth="1"/>
    <col min="9" max="9" width="14.44140625" customWidth="1"/>
  </cols>
  <sheetData>
    <row r="1" spans="1:9" ht="36" customHeight="1" x14ac:dyDescent="0.3">
      <c r="A1" s="9" t="s">
        <v>646</v>
      </c>
      <c r="B1" s="10"/>
      <c r="C1" s="10"/>
      <c r="D1" s="10"/>
      <c r="E1" s="10"/>
      <c r="F1" s="10"/>
      <c r="G1" s="10"/>
      <c r="H1" s="10"/>
      <c r="I1" s="10"/>
    </row>
    <row r="2" spans="1:9" ht="28.05" customHeight="1" x14ac:dyDescent="0.3">
      <c r="A2" s="11" t="s">
        <v>647</v>
      </c>
      <c r="B2" s="12"/>
      <c r="C2" s="12"/>
      <c r="D2" s="12"/>
      <c r="E2" s="12"/>
      <c r="F2" s="12"/>
      <c r="G2" s="12"/>
      <c r="H2" s="12"/>
      <c r="I2" s="12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25" t="s">
        <v>648</v>
      </c>
      <c r="B4" s="25"/>
      <c r="C4" s="25" t="s">
        <v>649</v>
      </c>
      <c r="D4" s="25"/>
      <c r="E4" s="26" t="s">
        <v>650</v>
      </c>
      <c r="F4" s="26" t="s">
        <v>651</v>
      </c>
    </row>
    <row r="5" spans="1:9" x14ac:dyDescent="0.3">
      <c r="A5" s="27" t="s">
        <v>660</v>
      </c>
      <c r="B5" s="27"/>
      <c r="C5" s="29" t="str">
        <f>INDEX(B15:B30,MATCH(MIN(H15:H30),H15:H30,0))</f>
        <v>Bishopston</v>
      </c>
      <c r="D5" s="29"/>
      <c r="E5" s="30">
        <f>MIN(H15:H30)</f>
        <v>42</v>
      </c>
      <c r="F5" s="30">
        <f>COUNT(H15:H30)</f>
        <v>14</v>
      </c>
    </row>
    <row r="6" spans="1:9" x14ac:dyDescent="0.3">
      <c r="A6" s="27" t="s">
        <v>661</v>
      </c>
      <c r="B6" s="27"/>
      <c r="C6" s="29" t="str">
        <f>INDEX(B35:B49,MATCH(MIN(H35:H49),H35:H49,0))</f>
        <v>Bishopston</v>
      </c>
      <c r="D6" s="29"/>
      <c r="E6" s="30">
        <f>MIN(H35:H49)</f>
        <v>24</v>
      </c>
      <c r="F6" s="30">
        <f>COUNT(H35:H49)</f>
        <v>14</v>
      </c>
    </row>
    <row r="7" spans="1:9" x14ac:dyDescent="0.3">
      <c r="A7" s="28" t="s">
        <v>662</v>
      </c>
      <c r="B7" s="28"/>
      <c r="C7" s="29" t="str">
        <f>INDEX(B54:B67,MATCH(MIN(H54:H67),H54:H67,0))</f>
        <v>Gwyr</v>
      </c>
      <c r="D7" s="29"/>
      <c r="E7" s="30">
        <f>MIN(H54:H67)</f>
        <v>36</v>
      </c>
      <c r="F7" s="30">
        <f>COUNT(H54:H67)</f>
        <v>10</v>
      </c>
    </row>
    <row r="8" spans="1:9" x14ac:dyDescent="0.3">
      <c r="A8" s="28" t="s">
        <v>663</v>
      </c>
      <c r="B8" s="28"/>
      <c r="C8" s="29" t="str">
        <f>INDEX(B72:B86,MATCH(MIN(H72:H86),H72:H86,0))</f>
        <v>Gwyr</v>
      </c>
      <c r="D8" s="29"/>
      <c r="E8" s="30">
        <f>MIN(H72:H86)</f>
        <v>29</v>
      </c>
      <c r="F8" s="30">
        <f>COUNT(H72:H86)</f>
        <v>12</v>
      </c>
    </row>
    <row r="9" spans="1:9" x14ac:dyDescent="0.3">
      <c r="A9" s="28" t="s">
        <v>664</v>
      </c>
      <c r="B9" s="28"/>
      <c r="C9" s="29" t="str">
        <f>INDEX(B91:B101,MATCH(MIN(H91:H101),H91:H101,0))</f>
        <v>Cwm Brombil</v>
      </c>
      <c r="D9" s="29"/>
      <c r="E9" s="30">
        <f>MIN(H91:H101)</f>
        <v>46</v>
      </c>
      <c r="F9" s="30">
        <f>COUNT(H91:H101)</f>
        <v>1</v>
      </c>
    </row>
    <row r="10" spans="1:9" x14ac:dyDescent="0.3">
      <c r="A10" s="28" t="s">
        <v>665</v>
      </c>
      <c r="B10" s="28"/>
      <c r="C10" s="29" t="str">
        <f>INDEX(B106:B120,MATCH(MIN(H106:H120),H106:H120,0))</f>
        <v>Cefn Saeson</v>
      </c>
      <c r="D10" s="29"/>
      <c r="E10" s="30">
        <f>MIN(H106:H120)</f>
        <v>58</v>
      </c>
      <c r="F10" s="30">
        <f>COUNT(H106:H120)</f>
        <v>9</v>
      </c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24" customHeight="1" x14ac:dyDescent="0.3">
      <c r="A13" s="21" t="s">
        <v>371</v>
      </c>
      <c r="B13" s="10"/>
      <c r="C13" s="10"/>
      <c r="D13" s="10"/>
      <c r="E13" s="10"/>
      <c r="F13" s="10"/>
      <c r="G13" s="10"/>
      <c r="H13" s="10"/>
      <c r="I13" s="10"/>
    </row>
    <row r="14" spans="1:9" x14ac:dyDescent="0.3">
      <c r="A14" s="2" t="s">
        <v>652</v>
      </c>
      <c r="B14" s="2" t="s">
        <v>2</v>
      </c>
      <c r="C14" s="2" t="s">
        <v>653</v>
      </c>
      <c r="D14" s="2" t="s">
        <v>654</v>
      </c>
      <c r="E14" s="2" t="s">
        <v>655</v>
      </c>
      <c r="F14" s="2" t="s">
        <v>656</v>
      </c>
      <c r="G14" s="2" t="s">
        <v>657</v>
      </c>
      <c r="H14" s="2" t="s">
        <v>658</v>
      </c>
      <c r="I14" s="2" t="s">
        <v>659</v>
      </c>
    </row>
    <row r="15" spans="1:9" x14ac:dyDescent="0.3">
      <c r="A15" s="23">
        <f>IF(H15="","",_xlfn.RANK.EQ(H15,$H$15:$H$30,1))</f>
        <v>1</v>
      </c>
      <c r="B15" s="24" t="s">
        <v>126</v>
      </c>
      <c r="C15" s="5">
        <f>COUNTIF('Individual Results'!$C$3:$C$204,B15)</f>
        <v>17</v>
      </c>
      <c r="D15" s="5" cm="1">
        <f t="array" ref="D15">IF(C15&lt;4,"",SMALL(_xlfn._xlws.FILTER('Individual Results'!$A$3:$A$204,'Individual Results'!$C$3:$C$204=B15),1))</f>
        <v>8</v>
      </c>
      <c r="E15" s="5" cm="1">
        <f t="array" ref="E15">IF(C15&lt;4,"",SMALL(_xlfn._xlws.FILTER('Individual Results'!$A$3:$A$204,'Individual Results'!$C$3:$C$204=B15),2))</f>
        <v>10</v>
      </c>
      <c r="F15" s="5" cm="1">
        <f t="array" ref="F15">IF(C15&lt;4,"",SMALL(_xlfn._xlws.FILTER('Individual Results'!$A$3:$A$204,'Individual Results'!$C$3:$C$204=B15),3))</f>
        <v>11</v>
      </c>
      <c r="G15" s="5" cm="1">
        <f t="array" ref="G15">IF(C15&lt;4,"",SMALL(_xlfn._xlws.FILTER('Individual Results'!$A$3:$A$204,'Individual Results'!$C$3:$C$204=B15),4))</f>
        <v>13</v>
      </c>
      <c r="H15" s="5">
        <f>IF(C15&lt;4,"",SUM(D15:G15))</f>
        <v>42</v>
      </c>
      <c r="I15" s="22" t="str">
        <f>IF(C15&lt;4,"Incomplete","Complete")</f>
        <v>Complete</v>
      </c>
    </row>
    <row r="16" spans="1:9" x14ac:dyDescent="0.3">
      <c r="A16" s="23">
        <f>IF(H16="","",_xlfn.RANK.EQ(H16,$H$15:$H$30,1))</f>
        <v>2</v>
      </c>
      <c r="B16" s="24" t="s">
        <v>205</v>
      </c>
      <c r="C16" s="5">
        <f>COUNTIF('Individual Results'!$C$3:$C$204,B16)</f>
        <v>15</v>
      </c>
      <c r="D16" s="5" cm="1">
        <f t="array" ref="D16">IF(C16&lt;4,"",SMALL(_xlfn._xlws.FILTER('Individual Results'!$A$3:$A$204,'Individual Results'!$C$3:$C$204=B16),1))</f>
        <v>2</v>
      </c>
      <c r="E16" s="5" cm="1">
        <f t="array" ref="E16">IF(C16&lt;4,"",SMALL(_xlfn._xlws.FILTER('Individual Results'!$A$3:$A$204,'Individual Results'!$C$3:$C$204=B16),2))</f>
        <v>4</v>
      </c>
      <c r="F16" s="5" cm="1">
        <f t="array" ref="F16">IF(C16&lt;4,"",SMALL(_xlfn._xlws.FILTER('Individual Results'!$A$3:$A$204,'Individual Results'!$C$3:$C$204=B16),3))</f>
        <v>18</v>
      </c>
      <c r="G16" s="5" cm="1">
        <f t="array" ref="G16">IF(C16&lt;4,"",SMALL(_xlfn._xlws.FILTER('Individual Results'!$A$3:$A$204,'Individual Results'!$C$3:$C$204=B16),4))</f>
        <v>27</v>
      </c>
      <c r="H16" s="5">
        <f>IF(C16&lt;4,"",SUM(D16:G16))</f>
        <v>51</v>
      </c>
      <c r="I16" s="22" t="str">
        <f>IF(C16&lt;4,"Incomplete","Complete")</f>
        <v>Complete</v>
      </c>
    </row>
    <row r="17" spans="1:9" x14ac:dyDescent="0.3">
      <c r="A17" s="23">
        <f>IF(H17="","",_xlfn.RANK.EQ(H17,$H$15:$H$30,1))</f>
        <v>3</v>
      </c>
      <c r="B17" s="24" t="s">
        <v>144</v>
      </c>
      <c r="C17" s="5">
        <f>COUNTIF('Individual Results'!$C$3:$C$204,B17)</f>
        <v>18</v>
      </c>
      <c r="D17" s="5" cm="1">
        <f t="array" ref="D17">IF(C17&lt;4,"",SMALL(_xlfn._xlws.FILTER('Individual Results'!$A$3:$A$204,'Individual Results'!$C$3:$C$204=B17),1))</f>
        <v>6</v>
      </c>
      <c r="E17" s="5" cm="1">
        <f t="array" ref="E17">IF(C17&lt;4,"",SMALL(_xlfn._xlws.FILTER('Individual Results'!$A$3:$A$204,'Individual Results'!$C$3:$C$204=B17),2))</f>
        <v>7</v>
      </c>
      <c r="F17" s="5" cm="1">
        <f t="array" ref="F17">IF(C17&lt;4,"",SMALL(_xlfn._xlws.FILTER('Individual Results'!$A$3:$A$204,'Individual Results'!$C$3:$C$204=B17),3))</f>
        <v>24</v>
      </c>
      <c r="G17" s="5" cm="1">
        <f t="array" ref="G17">IF(C17&lt;4,"",SMALL(_xlfn._xlws.FILTER('Individual Results'!$A$3:$A$204,'Individual Results'!$C$3:$C$204=B17),4))</f>
        <v>26</v>
      </c>
      <c r="H17" s="5">
        <f>IF(C17&lt;4,"",SUM(D17:G17))</f>
        <v>63</v>
      </c>
      <c r="I17" s="22" t="str">
        <f>IF(C17&lt;4,"Incomplete","Complete")</f>
        <v>Complete</v>
      </c>
    </row>
    <row r="18" spans="1:9" x14ac:dyDescent="0.3">
      <c r="A18" s="23">
        <f>IF(H18="","",_xlfn.RANK.EQ(H18,$H$15:$H$30,1))</f>
        <v>4</v>
      </c>
      <c r="B18" s="24" t="s">
        <v>4</v>
      </c>
      <c r="C18" s="5">
        <f>COUNTIF('Individual Results'!$C$3:$C$204,B18)</f>
        <v>28</v>
      </c>
      <c r="D18" s="5" cm="1">
        <f t="array" ref="D18">IF(C18&lt;4,"",SMALL(_xlfn._xlws.FILTER('Individual Results'!$A$3:$A$204,'Individual Results'!$C$3:$C$204=B18),1))</f>
        <v>5</v>
      </c>
      <c r="E18" s="5" cm="1">
        <f t="array" ref="E18">IF(C18&lt;4,"",SMALL(_xlfn._xlws.FILTER('Individual Results'!$A$3:$A$204,'Individual Results'!$C$3:$C$204=B18),2))</f>
        <v>16</v>
      </c>
      <c r="F18" s="5" cm="1">
        <f t="array" ref="F18">IF(C18&lt;4,"",SMALL(_xlfn._xlws.FILTER('Individual Results'!$A$3:$A$204,'Individual Results'!$C$3:$C$204=B18),3))</f>
        <v>21</v>
      </c>
      <c r="G18" s="5" cm="1">
        <f t="array" ref="G18">IF(C18&lt;4,"",SMALL(_xlfn._xlws.FILTER('Individual Results'!$A$3:$A$204,'Individual Results'!$C$3:$C$204=B18),4))</f>
        <v>30</v>
      </c>
      <c r="H18" s="5">
        <f>IF(C18&lt;4,"",SUM(D18:G18))</f>
        <v>72</v>
      </c>
      <c r="I18" s="22" t="str">
        <f>IF(C18&lt;4,"Incomplete","Complete")</f>
        <v>Complete</v>
      </c>
    </row>
    <row r="19" spans="1:9" x14ac:dyDescent="0.3">
      <c r="A19" s="23">
        <f>IF(H19="","",_xlfn.RANK.EQ(H19,$H$15:$H$30,1))</f>
        <v>5</v>
      </c>
      <c r="B19" s="24" t="s">
        <v>189</v>
      </c>
      <c r="C19" s="5">
        <f>COUNTIF('Individual Results'!$C$3:$C$204,B19)</f>
        <v>16</v>
      </c>
      <c r="D19" s="5" cm="1">
        <f t="array" ref="D19">IF(C19&lt;4,"",SMALL(_xlfn._xlws.FILTER('Individual Results'!$A$3:$A$204,'Individual Results'!$C$3:$C$204=B19),1))</f>
        <v>12</v>
      </c>
      <c r="E19" s="5" cm="1">
        <f t="array" ref="E19">IF(C19&lt;4,"",SMALL(_xlfn._xlws.FILTER('Individual Results'!$A$3:$A$204,'Individual Results'!$C$3:$C$204=B19),2))</f>
        <v>15</v>
      </c>
      <c r="F19" s="5" cm="1">
        <f t="array" ref="F19">IF(C19&lt;4,"",SMALL(_xlfn._xlws.FILTER('Individual Results'!$A$3:$A$204,'Individual Results'!$C$3:$C$204=B19),3))</f>
        <v>25</v>
      </c>
      <c r="G19" s="5" cm="1">
        <f t="array" ref="G19">IF(C19&lt;4,"",SMALL(_xlfn._xlws.FILTER('Individual Results'!$A$3:$A$204,'Individual Results'!$C$3:$C$204=B19),4))</f>
        <v>42</v>
      </c>
      <c r="H19" s="5">
        <f>IF(C19&lt;4,"",SUM(D19:G19))</f>
        <v>94</v>
      </c>
      <c r="I19" s="22" t="str">
        <f>IF(C19&lt;4,"Incomplete","Complete")</f>
        <v>Complete</v>
      </c>
    </row>
    <row r="20" spans="1:9" x14ac:dyDescent="0.3">
      <c r="A20" s="23">
        <f>IF(H20="","",_xlfn.RANK.EQ(H20,$H$15:$H$30,1))</f>
        <v>6</v>
      </c>
      <c r="B20" s="24" t="s">
        <v>3</v>
      </c>
      <c r="C20" s="5">
        <f>COUNTIF('Individual Results'!$C$3:$C$204,B20)</f>
        <v>12</v>
      </c>
      <c r="D20" s="5" cm="1">
        <f t="array" ref="D20">IF(C20&lt;4,"",SMALL(_xlfn._xlws.FILTER('Individual Results'!$A$3:$A$204,'Individual Results'!$C$3:$C$204=B20),1))</f>
        <v>3</v>
      </c>
      <c r="E20" s="5" cm="1">
        <f t="array" ref="E20">IF(C20&lt;4,"",SMALL(_xlfn._xlws.FILTER('Individual Results'!$A$3:$A$204,'Individual Results'!$C$3:$C$204=B20),2))</f>
        <v>22</v>
      </c>
      <c r="F20" s="5" cm="1">
        <f t="array" ref="F20">IF(C20&lt;4,"",SMALL(_xlfn._xlws.FILTER('Individual Results'!$A$3:$A$204,'Individual Results'!$C$3:$C$204=B20),3))</f>
        <v>32</v>
      </c>
      <c r="G20" s="5" cm="1">
        <f t="array" ref="G20">IF(C20&lt;4,"",SMALL(_xlfn._xlws.FILTER('Individual Results'!$A$3:$A$204,'Individual Results'!$C$3:$C$204=B20),4))</f>
        <v>46</v>
      </c>
      <c r="H20" s="5">
        <f>IF(C20&lt;4,"",SUM(D20:G20))</f>
        <v>103</v>
      </c>
      <c r="I20" s="22" t="str">
        <f>IF(C20&lt;4,"Incomplete","Complete")</f>
        <v>Complete</v>
      </c>
    </row>
    <row r="21" spans="1:9" x14ac:dyDescent="0.3">
      <c r="A21" s="23">
        <f>IF(H21="","",_xlfn.RANK.EQ(H21,$H$15:$H$30,1))</f>
        <v>7</v>
      </c>
      <c r="B21" s="24" t="s">
        <v>163</v>
      </c>
      <c r="C21" s="5">
        <f>COUNTIF('Individual Results'!$C$3:$C$204,B21)</f>
        <v>15</v>
      </c>
      <c r="D21" s="5" cm="1">
        <f t="array" ref="D21">IF(C21&lt;4,"",SMALL(_xlfn._xlws.FILTER('Individual Results'!$A$3:$A$204,'Individual Results'!$C$3:$C$204=B21),1))</f>
        <v>20</v>
      </c>
      <c r="E21" s="5" cm="1">
        <f t="array" ref="E21">IF(C21&lt;4,"",SMALL(_xlfn._xlws.FILTER('Individual Results'!$A$3:$A$204,'Individual Results'!$C$3:$C$204=B21),2))</f>
        <v>29</v>
      </c>
      <c r="F21" s="5" cm="1">
        <f t="array" ref="F21">IF(C21&lt;4,"",SMALL(_xlfn._xlws.FILTER('Individual Results'!$A$3:$A$204,'Individual Results'!$C$3:$C$204=B21),3))</f>
        <v>36</v>
      </c>
      <c r="G21" s="5" cm="1">
        <f t="array" ref="G21">IF(C21&lt;4,"",SMALL(_xlfn._xlws.FILTER('Individual Results'!$A$3:$A$204,'Individual Results'!$C$3:$C$204=B21),4))</f>
        <v>41</v>
      </c>
      <c r="H21" s="5">
        <f>IF(C21&lt;4,"",SUM(D21:G21))</f>
        <v>126</v>
      </c>
      <c r="I21" s="22" t="str">
        <f>IF(C21&lt;4,"Incomplete","Complete")</f>
        <v>Complete</v>
      </c>
    </row>
    <row r="22" spans="1:9" x14ac:dyDescent="0.3">
      <c r="A22" s="23">
        <f>IF(H22="","",_xlfn.RANK.EQ(H22,$H$15:$H$30,1))</f>
        <v>8</v>
      </c>
      <c r="B22" s="24" t="s">
        <v>179</v>
      </c>
      <c r="C22" s="5">
        <f>COUNTIF('Individual Results'!$C$3:$C$204,B22)</f>
        <v>5</v>
      </c>
      <c r="D22" s="5" cm="1">
        <f t="array" ref="D22">IF(C22&lt;4,"",SMALL(_xlfn._xlws.FILTER('Individual Results'!$A$3:$A$204,'Individual Results'!$C$3:$C$204=B22),1))</f>
        <v>37</v>
      </c>
      <c r="E22" s="5" cm="1">
        <f t="array" ref="E22">IF(C22&lt;4,"",SMALL(_xlfn._xlws.FILTER('Individual Results'!$A$3:$A$204,'Individual Results'!$C$3:$C$204=B22),2))</f>
        <v>45</v>
      </c>
      <c r="F22" s="5" cm="1">
        <f t="array" ref="F22">IF(C22&lt;4,"",SMALL(_xlfn._xlws.FILTER('Individual Results'!$A$3:$A$204,'Individual Results'!$C$3:$C$204=B22),3))</f>
        <v>56</v>
      </c>
      <c r="G22" s="5" cm="1">
        <f t="array" ref="G22">IF(C22&lt;4,"",SMALL(_xlfn._xlws.FILTER('Individual Results'!$A$3:$A$204,'Individual Results'!$C$3:$C$204=B22),4))</f>
        <v>58</v>
      </c>
      <c r="H22" s="5">
        <f>IF(C22&lt;4,"",SUM(D22:G22))</f>
        <v>196</v>
      </c>
      <c r="I22" s="22" t="str">
        <f>IF(C22&lt;4,"Incomplete","Complete")</f>
        <v>Complete</v>
      </c>
    </row>
    <row r="23" spans="1:9" x14ac:dyDescent="0.3">
      <c r="A23" s="23">
        <f>IF(H23="","",_xlfn.RANK.EQ(H23,$H$15:$H$30,1))</f>
        <v>9</v>
      </c>
      <c r="B23" s="24" t="s">
        <v>6</v>
      </c>
      <c r="C23" s="5">
        <f>COUNTIF('Individual Results'!$C$3:$C$204,B23)</f>
        <v>24</v>
      </c>
      <c r="D23" s="5" cm="1">
        <f t="array" ref="D23">IF(C23&lt;4,"",SMALL(_xlfn._xlws.FILTER('Individual Results'!$A$3:$A$204,'Individual Results'!$C$3:$C$204=B23),1))</f>
        <v>53</v>
      </c>
      <c r="E23" s="5" cm="1">
        <f t="array" ref="E23">IF(C23&lt;4,"",SMALL(_xlfn._xlws.FILTER('Individual Results'!$A$3:$A$204,'Individual Results'!$C$3:$C$204=B23),2))</f>
        <v>59</v>
      </c>
      <c r="F23" s="5" cm="1">
        <f t="array" ref="F23">IF(C23&lt;4,"",SMALL(_xlfn._xlws.FILTER('Individual Results'!$A$3:$A$204,'Individual Results'!$C$3:$C$204=B23),3))</f>
        <v>67</v>
      </c>
      <c r="G23" s="5" cm="1">
        <f t="array" ref="G23">IF(C23&lt;4,"",SMALL(_xlfn._xlws.FILTER('Individual Results'!$A$3:$A$204,'Individual Results'!$C$3:$C$204=B23),4))</f>
        <v>68</v>
      </c>
      <c r="H23" s="5">
        <f>IF(C23&lt;4,"",SUM(D23:G23))</f>
        <v>247</v>
      </c>
      <c r="I23" s="22" t="str">
        <f>IF(C23&lt;4,"Incomplete","Complete")</f>
        <v>Complete</v>
      </c>
    </row>
    <row r="24" spans="1:9" x14ac:dyDescent="0.3">
      <c r="A24" s="23">
        <f>IF(H24="","",_xlfn.RANK.EQ(H24,$H$15:$H$30,1))</f>
        <v>10</v>
      </c>
      <c r="B24" s="24" t="s">
        <v>7</v>
      </c>
      <c r="C24" s="5">
        <f>COUNTIF('Individual Results'!$C$3:$C$204,B24)</f>
        <v>17</v>
      </c>
      <c r="D24" s="5" cm="1">
        <f t="array" ref="D24">IF(C24&lt;4,"",SMALL(_xlfn._xlws.FILTER('Individual Results'!$A$3:$A$204,'Individual Results'!$C$3:$C$204=B24),1))</f>
        <v>28</v>
      </c>
      <c r="E24" s="5" cm="1">
        <f t="array" ref="E24">IF(C24&lt;4,"",SMALL(_xlfn._xlws.FILTER('Individual Results'!$A$3:$A$204,'Individual Results'!$C$3:$C$204=B24),2))</f>
        <v>55</v>
      </c>
      <c r="F24" s="5" cm="1">
        <f t="array" ref="F24">IF(C24&lt;4,"",SMALL(_xlfn._xlws.FILTER('Individual Results'!$A$3:$A$204,'Individual Results'!$C$3:$C$204=B24),3))</f>
        <v>89</v>
      </c>
      <c r="G24" s="5" cm="1">
        <f t="array" ref="G24">IF(C24&lt;4,"",SMALL(_xlfn._xlws.FILTER('Individual Results'!$A$3:$A$204,'Individual Results'!$C$3:$C$204=B24),4))</f>
        <v>98</v>
      </c>
      <c r="H24" s="5">
        <f>IF(C24&lt;4,"",SUM(D24:G24))</f>
        <v>270</v>
      </c>
      <c r="I24" s="22" t="str">
        <f>IF(C24&lt;4,"Incomplete","Complete")</f>
        <v>Complete</v>
      </c>
    </row>
    <row r="25" spans="1:9" x14ac:dyDescent="0.3">
      <c r="A25" s="23">
        <f>IF(H25="","",_xlfn.RANK.EQ(H25,$H$15:$H$30,1))</f>
        <v>11</v>
      </c>
      <c r="B25" s="24" t="s">
        <v>10</v>
      </c>
      <c r="C25" s="5">
        <f>COUNTIF('Individual Results'!$C$3:$C$204,B25)</f>
        <v>5</v>
      </c>
      <c r="D25" s="5" cm="1">
        <f t="array" ref="D25">IF(C25&lt;4,"",SMALL(_xlfn._xlws.FILTER('Individual Results'!$A$3:$A$204,'Individual Results'!$C$3:$C$204=B25),1))</f>
        <v>31</v>
      </c>
      <c r="E25" s="5" cm="1">
        <f t="array" ref="E25">IF(C25&lt;4,"",SMALL(_xlfn._xlws.FILTER('Individual Results'!$A$3:$A$204,'Individual Results'!$C$3:$C$204=B25),2))</f>
        <v>62</v>
      </c>
      <c r="F25" s="5" cm="1">
        <f t="array" ref="F25">IF(C25&lt;4,"",SMALL(_xlfn._xlws.FILTER('Individual Results'!$A$3:$A$204,'Individual Results'!$C$3:$C$204=B25),3))</f>
        <v>70</v>
      </c>
      <c r="G25" s="5" cm="1">
        <f t="array" ref="G25">IF(C25&lt;4,"",SMALL(_xlfn._xlws.FILTER('Individual Results'!$A$3:$A$204,'Individual Results'!$C$3:$C$204=B25),4))</f>
        <v>129</v>
      </c>
      <c r="H25" s="5">
        <f>IF(C25&lt;4,"",SUM(D25:G25))</f>
        <v>292</v>
      </c>
      <c r="I25" s="22" t="str">
        <f>IF(C25&lt;4,"Incomplete","Complete")</f>
        <v>Complete</v>
      </c>
    </row>
    <row r="26" spans="1:9" x14ac:dyDescent="0.3">
      <c r="A26" s="23">
        <f>IF(H26="","",_xlfn.RANK.EQ(H26,$H$15:$H$30,1))</f>
        <v>12</v>
      </c>
      <c r="B26" s="24" t="s">
        <v>5</v>
      </c>
      <c r="C26" s="5">
        <f>COUNTIF('Individual Results'!$C$3:$C$204,B26)</f>
        <v>10</v>
      </c>
      <c r="D26" s="5" cm="1">
        <f t="array" ref="D26">IF(C26&lt;4,"",SMALL(_xlfn._xlws.FILTER('Individual Results'!$A$3:$A$204,'Individual Results'!$C$3:$C$204=B26),1))</f>
        <v>40</v>
      </c>
      <c r="E26" s="5" cm="1">
        <f t="array" ref="E26">IF(C26&lt;4,"",SMALL(_xlfn._xlws.FILTER('Individual Results'!$A$3:$A$204,'Individual Results'!$C$3:$C$204=B26),2))</f>
        <v>77</v>
      </c>
      <c r="F26" s="5" cm="1">
        <f t="array" ref="F26">IF(C26&lt;4,"",SMALL(_xlfn._xlws.FILTER('Individual Results'!$A$3:$A$204,'Individual Results'!$C$3:$C$204=B26),3))</f>
        <v>94</v>
      </c>
      <c r="G26" s="5" cm="1">
        <f t="array" ref="G26">IF(C26&lt;4,"",SMALL(_xlfn._xlws.FILTER('Individual Results'!$A$3:$A$204,'Individual Results'!$C$3:$C$204=B26),4))</f>
        <v>99</v>
      </c>
      <c r="H26" s="5">
        <f>IF(C26&lt;4,"",SUM(D26:G26))</f>
        <v>310</v>
      </c>
      <c r="I26" s="22" t="str">
        <f>IF(C26&lt;4,"Incomplete","Complete")</f>
        <v>Complete</v>
      </c>
    </row>
    <row r="27" spans="1:9" x14ac:dyDescent="0.3">
      <c r="A27" s="23">
        <f>IF(H27="","",_xlfn.RANK.EQ(H27,$H$15:$H$30,1))</f>
        <v>13</v>
      </c>
      <c r="B27" s="24" t="s">
        <v>8</v>
      </c>
      <c r="C27" s="5">
        <f>COUNTIF('Individual Results'!$C$3:$C$204,B27)</f>
        <v>10</v>
      </c>
      <c r="D27" s="5" cm="1">
        <f t="array" ref="D27">IF(C27&lt;4,"",SMALL(_xlfn._xlws.FILTER('Individual Results'!$A$3:$A$204,'Individual Results'!$C$3:$C$204=B27),1))</f>
        <v>9</v>
      </c>
      <c r="E27" s="5" cm="1">
        <f t="array" ref="E27">IF(C27&lt;4,"",SMALL(_xlfn._xlws.FILTER('Individual Results'!$A$3:$A$204,'Individual Results'!$C$3:$C$204=B27),2))</f>
        <v>84</v>
      </c>
      <c r="F27" s="5" cm="1">
        <f t="array" ref="F27">IF(C27&lt;4,"",SMALL(_xlfn._xlws.FILTER('Individual Results'!$A$3:$A$204,'Individual Results'!$C$3:$C$204=B27),3))</f>
        <v>133</v>
      </c>
      <c r="G27" s="5" cm="1">
        <f t="array" ref="G27">IF(C27&lt;4,"",SMALL(_xlfn._xlws.FILTER('Individual Results'!$A$3:$A$204,'Individual Results'!$C$3:$C$204=B27),4))</f>
        <v>168</v>
      </c>
      <c r="H27" s="5">
        <f>IF(C27&lt;4,"",SUM(D27:G27))</f>
        <v>394</v>
      </c>
      <c r="I27" s="22" t="str">
        <f>IF(C27&lt;4,"Incomplete","Complete")</f>
        <v>Complete</v>
      </c>
    </row>
    <row r="28" spans="1:9" x14ac:dyDescent="0.3">
      <c r="A28" s="23">
        <f>IF(H28="","",_xlfn.RANK.EQ(H28,$H$15:$H$30,1))</f>
        <v>14</v>
      </c>
      <c r="B28" s="24" t="s">
        <v>11</v>
      </c>
      <c r="C28" s="5">
        <f>COUNTIF('Individual Results'!$C$3:$C$204,B28)</f>
        <v>6</v>
      </c>
      <c r="D28" s="5" cm="1">
        <f t="array" ref="D28">IF(C28&lt;4,"",SMALL(_xlfn._xlws.FILTER('Individual Results'!$A$3:$A$204,'Individual Results'!$C$3:$C$204=B28),1))</f>
        <v>44</v>
      </c>
      <c r="E28" s="5" cm="1">
        <f t="array" ref="E28">IF(C28&lt;4,"",SMALL(_xlfn._xlws.FILTER('Individual Results'!$A$3:$A$204,'Individual Results'!$C$3:$C$204=B28),2))</f>
        <v>101</v>
      </c>
      <c r="F28" s="5" cm="1">
        <f t="array" ref="F28">IF(C28&lt;4,"",SMALL(_xlfn._xlws.FILTER('Individual Results'!$A$3:$A$204,'Individual Results'!$C$3:$C$204=B28),3))</f>
        <v>118</v>
      </c>
      <c r="G28" s="5" cm="1">
        <f t="array" ref="G28">IF(C28&lt;4,"",SMALL(_xlfn._xlws.FILTER('Individual Results'!$A$3:$A$204,'Individual Results'!$C$3:$C$204=B28),4))</f>
        <v>134</v>
      </c>
      <c r="H28" s="5">
        <f>IF(C28&lt;4,"",SUM(D28:G28))</f>
        <v>397</v>
      </c>
      <c r="I28" s="22" t="str">
        <f>IF(C28&lt;4,"Incomplete","Complete")</f>
        <v>Complete</v>
      </c>
    </row>
    <row r="29" spans="1:9" x14ac:dyDescent="0.3">
      <c r="A29" s="23" t="str">
        <f>IF(H29="","",_xlfn.RANK.EQ(H29,$H$15:$H$30,1))</f>
        <v/>
      </c>
      <c r="B29" s="24" t="s">
        <v>185</v>
      </c>
      <c r="C29" s="5">
        <f>COUNTIF('Individual Results'!$C$3:$C$204,B29)</f>
        <v>3</v>
      </c>
      <c r="D29" s="5" t="str" cm="1">
        <f t="array" ref="D29">IF(C29&lt;4,"",SMALL(_xlfn._xlws.FILTER('Individual Results'!$A$3:$A$204,'Individual Results'!$C$3:$C$204=B29),1))</f>
        <v/>
      </c>
      <c r="E29" s="5" t="str" cm="1">
        <f t="array" ref="E29">IF(C29&lt;4,"",SMALL(_xlfn._xlws.FILTER('Individual Results'!$A$3:$A$204,'Individual Results'!$C$3:$C$204=B29),2))</f>
        <v/>
      </c>
      <c r="F29" s="5" t="str" cm="1">
        <f t="array" ref="F29">IF(C29&lt;4,"",SMALL(_xlfn._xlws.FILTER('Individual Results'!$A$3:$A$204,'Individual Results'!$C$3:$C$204=B29),3))</f>
        <v/>
      </c>
      <c r="G29" s="5" t="str" cm="1">
        <f t="array" ref="G29">IF(C29&lt;4,"",SMALL(_xlfn._xlws.FILTER('Individual Results'!$A$3:$A$204,'Individual Results'!$C$3:$C$204=B29),4))</f>
        <v/>
      </c>
      <c r="H29" s="5" t="str">
        <f>IF(C29&lt;4,"",SUM(D29:G29))</f>
        <v/>
      </c>
      <c r="I29" s="22" t="str">
        <f>IF(C29&lt;4,"Incomplete","Complete")</f>
        <v>Incomplete</v>
      </c>
    </row>
    <row r="30" spans="1:9" x14ac:dyDescent="0.3">
      <c r="A30" s="23" t="str">
        <f>IF(H30="","",_xlfn.RANK.EQ(H30,$H$15:$H$30,1))</f>
        <v/>
      </c>
      <c r="B30" s="24" t="s">
        <v>12</v>
      </c>
      <c r="C30" s="5">
        <f>COUNTIF('Individual Results'!$C$3:$C$204,B30)</f>
        <v>1</v>
      </c>
      <c r="D30" s="5" t="str" cm="1">
        <f t="array" ref="D30">IF(C30&lt;4,"",SMALL(_xlfn._xlws.FILTER('Individual Results'!$A$3:$A$204,'Individual Results'!$C$3:$C$204=B30),1))</f>
        <v/>
      </c>
      <c r="E30" s="5" t="str" cm="1">
        <f t="array" ref="E30">IF(C30&lt;4,"",SMALL(_xlfn._xlws.FILTER('Individual Results'!$A$3:$A$204,'Individual Results'!$C$3:$C$204=B30),2))</f>
        <v/>
      </c>
      <c r="F30" s="5" t="str" cm="1">
        <f t="array" ref="F30">IF(C30&lt;4,"",SMALL(_xlfn._xlws.FILTER('Individual Results'!$A$3:$A$204,'Individual Results'!$C$3:$C$204=B30),3))</f>
        <v/>
      </c>
      <c r="G30" s="5" t="str" cm="1">
        <f t="array" ref="G30">IF(C30&lt;4,"",SMALL(_xlfn._xlws.FILTER('Individual Results'!$A$3:$A$204,'Individual Results'!$C$3:$C$204=B30),4))</f>
        <v/>
      </c>
      <c r="H30" s="5" t="str">
        <f>IF(C30&lt;4,"",SUM(D30:G30))</f>
        <v/>
      </c>
      <c r="I30" s="22" t="str">
        <f>IF(C30&lt;4,"Incomplete","Complete")</f>
        <v>Incomplete</v>
      </c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ht="24" customHeight="1" x14ac:dyDescent="0.3">
      <c r="A33" s="21" t="s">
        <v>372</v>
      </c>
      <c r="B33" s="10"/>
      <c r="C33" s="10"/>
      <c r="D33" s="10"/>
      <c r="E33" s="10"/>
      <c r="F33" s="10"/>
      <c r="G33" s="10"/>
      <c r="H33" s="10"/>
      <c r="I33" s="10"/>
    </row>
    <row r="34" spans="1:9" x14ac:dyDescent="0.3">
      <c r="A34" s="2" t="s">
        <v>652</v>
      </c>
      <c r="B34" s="2" t="s">
        <v>2</v>
      </c>
      <c r="C34" s="2" t="s">
        <v>653</v>
      </c>
      <c r="D34" s="2" t="s">
        <v>654</v>
      </c>
      <c r="E34" s="2" t="s">
        <v>655</v>
      </c>
      <c r="F34" s="2" t="s">
        <v>656</v>
      </c>
      <c r="G34" s="2" t="s">
        <v>657</v>
      </c>
      <c r="H34" s="2" t="s">
        <v>658</v>
      </c>
      <c r="I34" s="2" t="s">
        <v>659</v>
      </c>
    </row>
    <row r="35" spans="1:9" x14ac:dyDescent="0.3">
      <c r="A35" s="23">
        <f>IF(H35="","",_xlfn.RANK.EQ(H35,$H$35:$H$49,1))</f>
        <v>1</v>
      </c>
      <c r="B35" s="24" t="s">
        <v>126</v>
      </c>
      <c r="C35" s="5">
        <f>COUNTIF('Individual Results'!$F$3:$F$204,B35)</f>
        <v>23</v>
      </c>
      <c r="D35" s="5" cm="1">
        <f t="array" ref="D35">IF(C35&lt;4,"",SMALL(_xlfn._xlws.FILTER('Individual Results'!$D$3:$D$204,'Individual Results'!$F$3:$F$204=B35),1))</f>
        <v>1</v>
      </c>
      <c r="E35" s="5" cm="1">
        <f t="array" ref="E35">IF(C35&lt;4,"",SMALL(_xlfn._xlws.FILTER('Individual Results'!$D$3:$D$204,'Individual Results'!$F$3:$F$204=B35),2))</f>
        <v>4</v>
      </c>
      <c r="F35" s="5" cm="1">
        <f t="array" ref="F35">IF(C35&lt;4,"",SMALL(_xlfn._xlws.FILTER('Individual Results'!$D$3:$D$204,'Individual Results'!$F$3:$F$204=B35),3))</f>
        <v>7</v>
      </c>
      <c r="G35" s="5" cm="1">
        <f t="array" ref="G35">IF(C35&lt;4,"",SMALL(_xlfn._xlws.FILTER('Individual Results'!$D$3:$D$204,'Individual Results'!$F$3:$F$204=B35),4))</f>
        <v>12</v>
      </c>
      <c r="H35" s="5">
        <f>IF(C35&lt;4,"",SUM(D35:G35))</f>
        <v>24</v>
      </c>
      <c r="I35" s="22" t="str">
        <f>IF(C35&lt;4,"Incomplete","Complete")</f>
        <v>Complete</v>
      </c>
    </row>
    <row r="36" spans="1:9" x14ac:dyDescent="0.3">
      <c r="A36" s="23">
        <f>IF(H36="","",_xlfn.RANK.EQ(H36,$H$35:$H$49,1))</f>
        <v>2</v>
      </c>
      <c r="B36" s="24" t="s">
        <v>4</v>
      </c>
      <c r="C36" s="5">
        <f>COUNTIF('Individual Results'!$F$3:$F$204,B36)</f>
        <v>32</v>
      </c>
      <c r="D36" s="5" cm="1">
        <f t="array" ref="D36">IF(C36&lt;4,"",SMALL(_xlfn._xlws.FILTER('Individual Results'!$D$3:$D$204,'Individual Results'!$F$3:$F$204=B36),1))</f>
        <v>3</v>
      </c>
      <c r="E36" s="5" cm="1">
        <f t="array" ref="E36">IF(C36&lt;4,"",SMALL(_xlfn._xlws.FILTER('Individual Results'!$D$3:$D$204,'Individual Results'!$F$3:$F$204=B36),2))</f>
        <v>6</v>
      </c>
      <c r="F36" s="5" cm="1">
        <f t="array" ref="F36">IF(C36&lt;4,"",SMALL(_xlfn._xlws.FILTER('Individual Results'!$D$3:$D$204,'Individual Results'!$F$3:$F$204=B36),3))</f>
        <v>13</v>
      </c>
      <c r="G36" s="5" cm="1">
        <f t="array" ref="G36">IF(C36&lt;4,"",SMALL(_xlfn._xlws.FILTER('Individual Results'!$D$3:$D$204,'Individual Results'!$F$3:$F$204=B36),4))</f>
        <v>17</v>
      </c>
      <c r="H36" s="5">
        <f>IF(C36&lt;4,"",SUM(D36:G36))</f>
        <v>39</v>
      </c>
      <c r="I36" s="22" t="str">
        <f>IF(C36&lt;4,"Incomplete","Complete")</f>
        <v>Complete</v>
      </c>
    </row>
    <row r="37" spans="1:9" x14ac:dyDescent="0.3">
      <c r="A37" s="23">
        <f>IF(H37="","",_xlfn.RANK.EQ(H37,$H$35:$H$49,1))</f>
        <v>3</v>
      </c>
      <c r="B37" s="24" t="s">
        <v>10</v>
      </c>
      <c r="C37" s="5">
        <f>COUNTIF('Individual Results'!$F$3:$F$204,B37)</f>
        <v>7</v>
      </c>
      <c r="D37" s="5" cm="1">
        <f t="array" ref="D37">IF(C37&lt;4,"",SMALL(_xlfn._xlws.FILTER('Individual Results'!$D$3:$D$204,'Individual Results'!$F$3:$F$204=B37),1))</f>
        <v>11</v>
      </c>
      <c r="E37" s="5" cm="1">
        <f t="array" ref="E37">IF(C37&lt;4,"",SMALL(_xlfn._xlws.FILTER('Individual Results'!$D$3:$D$204,'Individual Results'!$F$3:$F$204=B37),2))</f>
        <v>14</v>
      </c>
      <c r="F37" s="5" cm="1">
        <f t="array" ref="F37">IF(C37&lt;4,"",SMALL(_xlfn._xlws.FILTER('Individual Results'!$D$3:$D$204,'Individual Results'!$F$3:$F$204=B37),3))</f>
        <v>18</v>
      </c>
      <c r="G37" s="5" cm="1">
        <f t="array" ref="G37">IF(C37&lt;4,"",SMALL(_xlfn._xlws.FILTER('Individual Results'!$D$3:$D$204,'Individual Results'!$F$3:$F$204=B37),4))</f>
        <v>19</v>
      </c>
      <c r="H37" s="5">
        <f>IF(C37&lt;4,"",SUM(D37:G37))</f>
        <v>62</v>
      </c>
      <c r="I37" s="22" t="str">
        <f>IF(C37&lt;4,"Incomplete","Complete")</f>
        <v>Complete</v>
      </c>
    </row>
    <row r="38" spans="1:9" x14ac:dyDescent="0.3">
      <c r="A38" s="23">
        <f>IF(H38="","",_xlfn.RANK.EQ(H38,$H$35:$H$49,1))</f>
        <v>4</v>
      </c>
      <c r="B38" s="24" t="s">
        <v>163</v>
      </c>
      <c r="C38" s="5">
        <f>COUNTIF('Individual Results'!$F$3:$F$204,B38)</f>
        <v>18</v>
      </c>
      <c r="D38" s="5" cm="1">
        <f t="array" ref="D38">IF(C38&lt;4,"",SMALL(_xlfn._xlws.FILTER('Individual Results'!$D$3:$D$204,'Individual Results'!$F$3:$F$204=B38),1))</f>
        <v>10</v>
      </c>
      <c r="E38" s="5" cm="1">
        <f t="array" ref="E38">IF(C38&lt;4,"",SMALL(_xlfn._xlws.FILTER('Individual Results'!$D$3:$D$204,'Individual Results'!$F$3:$F$204=B38),2))</f>
        <v>15</v>
      </c>
      <c r="F38" s="5" cm="1">
        <f t="array" ref="F38">IF(C38&lt;4,"",SMALL(_xlfn._xlws.FILTER('Individual Results'!$D$3:$D$204,'Individual Results'!$F$3:$F$204=B38),3))</f>
        <v>21</v>
      </c>
      <c r="G38" s="5" cm="1">
        <f t="array" ref="G38">IF(C38&lt;4,"",SMALL(_xlfn._xlws.FILTER('Individual Results'!$D$3:$D$204,'Individual Results'!$F$3:$F$204=B38),4))</f>
        <v>22</v>
      </c>
      <c r="H38" s="5">
        <f>IF(C38&lt;4,"",SUM(D38:G38))</f>
        <v>68</v>
      </c>
      <c r="I38" s="22" t="str">
        <f>IF(C38&lt;4,"Incomplete","Complete")</f>
        <v>Complete</v>
      </c>
    </row>
    <row r="39" spans="1:9" x14ac:dyDescent="0.3">
      <c r="A39" s="23">
        <f>IF(H39="","",_xlfn.RANK.EQ(H39,$H$35:$H$49,1))</f>
        <v>5</v>
      </c>
      <c r="B39" s="24" t="s">
        <v>189</v>
      </c>
      <c r="C39" s="5">
        <f>COUNTIF('Individual Results'!$F$3:$F$204,B39)</f>
        <v>11</v>
      </c>
      <c r="D39" s="5" cm="1">
        <f t="array" ref="D39">IF(C39&lt;4,"",SMALL(_xlfn._xlws.FILTER('Individual Results'!$D$3:$D$204,'Individual Results'!$F$3:$F$204=B39),1))</f>
        <v>9</v>
      </c>
      <c r="E39" s="5" cm="1">
        <f t="array" ref="E39">IF(C39&lt;4,"",SMALL(_xlfn._xlws.FILTER('Individual Results'!$D$3:$D$204,'Individual Results'!$F$3:$F$204=B39),2))</f>
        <v>16</v>
      </c>
      <c r="F39" s="5" cm="1">
        <f t="array" ref="F39">IF(C39&lt;4,"",SMALL(_xlfn._xlws.FILTER('Individual Results'!$D$3:$D$204,'Individual Results'!$F$3:$F$204=B39),3))</f>
        <v>30</v>
      </c>
      <c r="G39" s="5" cm="1">
        <f t="array" ref="G39">IF(C39&lt;4,"",SMALL(_xlfn._xlws.FILTER('Individual Results'!$D$3:$D$204,'Individual Results'!$F$3:$F$204=B39),4))</f>
        <v>37</v>
      </c>
      <c r="H39" s="5">
        <f>IF(C39&lt;4,"",SUM(D39:G39))</f>
        <v>92</v>
      </c>
      <c r="I39" s="22" t="str">
        <f>IF(C39&lt;4,"Incomplete","Complete")</f>
        <v>Complete</v>
      </c>
    </row>
    <row r="40" spans="1:9" x14ac:dyDescent="0.3">
      <c r="A40" s="23">
        <f>IF(H40="","",_xlfn.RANK.EQ(H40,$H$35:$H$49,1))</f>
        <v>6</v>
      </c>
      <c r="B40" s="24" t="s">
        <v>179</v>
      </c>
      <c r="C40" s="5">
        <f>COUNTIF('Individual Results'!$F$3:$F$204,B40)</f>
        <v>5</v>
      </c>
      <c r="D40" s="5" cm="1">
        <f t="array" ref="D40">IF(C40&lt;4,"",SMALL(_xlfn._xlws.FILTER('Individual Results'!$D$3:$D$204,'Individual Results'!$F$3:$F$204=B40),1))</f>
        <v>2</v>
      </c>
      <c r="E40" s="5" cm="1">
        <f t="array" ref="E40">IF(C40&lt;4,"",SMALL(_xlfn._xlws.FILTER('Individual Results'!$D$3:$D$204,'Individual Results'!$F$3:$F$204=B40),2))</f>
        <v>20</v>
      </c>
      <c r="F40" s="5" cm="1">
        <f t="array" ref="F40">IF(C40&lt;4,"",SMALL(_xlfn._xlws.FILTER('Individual Results'!$D$3:$D$204,'Individual Results'!$F$3:$F$204=B40),3))</f>
        <v>36</v>
      </c>
      <c r="G40" s="5" cm="1">
        <f t="array" ref="G40">IF(C40&lt;4,"",SMALL(_xlfn._xlws.FILTER('Individual Results'!$D$3:$D$204,'Individual Results'!$F$3:$F$204=B40),4))</f>
        <v>45</v>
      </c>
      <c r="H40" s="5">
        <f>IF(C40&lt;4,"",SUM(D40:G40))</f>
        <v>103</v>
      </c>
      <c r="I40" s="22" t="str">
        <f>IF(C40&lt;4,"Incomplete","Complete")</f>
        <v>Complete</v>
      </c>
    </row>
    <row r="41" spans="1:9" x14ac:dyDescent="0.3">
      <c r="A41" s="23">
        <f>IF(H41="","",_xlfn.RANK.EQ(H41,$H$35:$H$49,1))</f>
        <v>6</v>
      </c>
      <c r="B41" s="24" t="s">
        <v>7</v>
      </c>
      <c r="C41" s="5">
        <f>COUNTIF('Individual Results'!$F$3:$F$204,B41)</f>
        <v>14</v>
      </c>
      <c r="D41" s="5" cm="1">
        <f t="array" ref="D41">IF(C41&lt;4,"",SMALL(_xlfn._xlws.FILTER('Individual Results'!$D$3:$D$204,'Individual Results'!$F$3:$F$204=B41),1))</f>
        <v>5</v>
      </c>
      <c r="E41" s="5" cm="1">
        <f t="array" ref="E41">IF(C41&lt;4,"",SMALL(_xlfn._xlws.FILTER('Individual Results'!$D$3:$D$204,'Individual Results'!$F$3:$F$204=B41),2))</f>
        <v>27</v>
      </c>
      <c r="F41" s="5" cm="1">
        <f t="array" ref="F41">IF(C41&lt;4,"",SMALL(_xlfn._xlws.FILTER('Individual Results'!$D$3:$D$204,'Individual Results'!$F$3:$F$204=B41),3))</f>
        <v>33</v>
      </c>
      <c r="G41" s="5" cm="1">
        <f t="array" ref="G41">IF(C41&lt;4,"",SMALL(_xlfn._xlws.FILTER('Individual Results'!$D$3:$D$204,'Individual Results'!$F$3:$F$204=B41),4))</f>
        <v>38</v>
      </c>
      <c r="H41" s="5">
        <f>IF(C41&lt;4,"",SUM(D41:G41))</f>
        <v>103</v>
      </c>
      <c r="I41" s="22" t="str">
        <f>IF(C41&lt;4,"Incomplete","Complete")</f>
        <v>Complete</v>
      </c>
    </row>
    <row r="42" spans="1:9" x14ac:dyDescent="0.3">
      <c r="A42" s="23">
        <f>IF(H42="","",_xlfn.RANK.EQ(H42,$H$35:$H$49,1))</f>
        <v>8</v>
      </c>
      <c r="B42" s="24" t="s">
        <v>144</v>
      </c>
      <c r="C42" s="5">
        <f>COUNTIF('Individual Results'!$F$3:$F$204,B42)</f>
        <v>5</v>
      </c>
      <c r="D42" s="5" cm="1">
        <f t="array" ref="D42">IF(C42&lt;4,"",SMALL(_xlfn._xlws.FILTER('Individual Results'!$D$3:$D$204,'Individual Results'!$F$3:$F$204=B42),1))</f>
        <v>29</v>
      </c>
      <c r="E42" s="5" cm="1">
        <f t="array" ref="E42">IF(C42&lt;4,"",SMALL(_xlfn._xlws.FILTER('Individual Results'!$D$3:$D$204,'Individual Results'!$F$3:$F$204=B42),2))</f>
        <v>53</v>
      </c>
      <c r="F42" s="5" cm="1">
        <f t="array" ref="F42">IF(C42&lt;4,"",SMALL(_xlfn._xlws.FILTER('Individual Results'!$D$3:$D$204,'Individual Results'!$F$3:$F$204=B42),3))</f>
        <v>72</v>
      </c>
      <c r="G42" s="5" cm="1">
        <f t="array" ref="G42">IF(C42&lt;4,"",SMALL(_xlfn._xlws.FILTER('Individual Results'!$D$3:$D$204,'Individual Results'!$F$3:$F$204=B42),4))</f>
        <v>85</v>
      </c>
      <c r="H42" s="5">
        <f>IF(C42&lt;4,"",SUM(D42:G42))</f>
        <v>239</v>
      </c>
      <c r="I42" s="22" t="str">
        <f>IF(C42&lt;4,"Incomplete","Complete")</f>
        <v>Complete</v>
      </c>
    </row>
    <row r="43" spans="1:9" x14ac:dyDescent="0.3">
      <c r="A43" s="23">
        <f>IF(H43="","",_xlfn.RANK.EQ(H43,$H$35:$H$49,1))</f>
        <v>9</v>
      </c>
      <c r="B43" s="24" t="s">
        <v>5</v>
      </c>
      <c r="C43" s="5">
        <f>COUNTIF('Individual Results'!$F$3:$F$204,B43)</f>
        <v>5</v>
      </c>
      <c r="D43" s="5" cm="1">
        <f t="array" ref="D43">IF(C43&lt;4,"",SMALL(_xlfn._xlws.FILTER('Individual Results'!$D$3:$D$204,'Individual Results'!$F$3:$F$204=B43),1))</f>
        <v>34</v>
      </c>
      <c r="E43" s="5" cm="1">
        <f t="array" ref="E43">IF(C43&lt;4,"",SMALL(_xlfn._xlws.FILTER('Individual Results'!$D$3:$D$204,'Individual Results'!$F$3:$F$204=B43),2))</f>
        <v>39</v>
      </c>
      <c r="F43" s="5" cm="1">
        <f t="array" ref="F43">IF(C43&lt;4,"",SMALL(_xlfn._xlws.FILTER('Individual Results'!$D$3:$D$204,'Individual Results'!$F$3:$F$204=B43),3))</f>
        <v>75</v>
      </c>
      <c r="G43" s="5" cm="1">
        <f t="array" ref="G43">IF(C43&lt;4,"",SMALL(_xlfn._xlws.FILTER('Individual Results'!$D$3:$D$204,'Individual Results'!$F$3:$F$204=B43),4))</f>
        <v>106</v>
      </c>
      <c r="H43" s="5">
        <f>IF(C43&lt;4,"",SUM(D43:G43))</f>
        <v>254</v>
      </c>
      <c r="I43" s="22" t="str">
        <f>IF(C43&lt;4,"Incomplete","Complete")</f>
        <v>Complete</v>
      </c>
    </row>
    <row r="44" spans="1:9" x14ac:dyDescent="0.3">
      <c r="A44" s="23">
        <f>IF(H44="","",_xlfn.RANK.EQ(H44,$H$35:$H$49,1))</f>
        <v>10</v>
      </c>
      <c r="B44" s="24" t="s">
        <v>3</v>
      </c>
      <c r="C44" s="5">
        <f>COUNTIF('Individual Results'!$F$3:$F$204,B44)</f>
        <v>7</v>
      </c>
      <c r="D44" s="5" cm="1">
        <f t="array" ref="D44">IF(C44&lt;4,"",SMALL(_xlfn._xlws.FILTER('Individual Results'!$D$3:$D$204,'Individual Results'!$F$3:$F$204=B44),1))</f>
        <v>41</v>
      </c>
      <c r="E44" s="5" cm="1">
        <f t="array" ref="E44">IF(C44&lt;4,"",SMALL(_xlfn._xlws.FILTER('Individual Results'!$D$3:$D$204,'Individual Results'!$F$3:$F$204=B44),2))</f>
        <v>95</v>
      </c>
      <c r="F44" s="5" cm="1">
        <f t="array" ref="F44">IF(C44&lt;4,"",SMALL(_xlfn._xlws.FILTER('Individual Results'!$D$3:$D$204,'Individual Results'!$F$3:$F$204=B44),3))</f>
        <v>101</v>
      </c>
      <c r="G44" s="5" cm="1">
        <f t="array" ref="G44">IF(C44&lt;4,"",SMALL(_xlfn._xlws.FILTER('Individual Results'!$D$3:$D$204,'Individual Results'!$F$3:$F$204=B44),4))</f>
        <v>102</v>
      </c>
      <c r="H44" s="5">
        <f>IF(C44&lt;4,"",SUM(D44:G44))</f>
        <v>339</v>
      </c>
      <c r="I44" s="22" t="str">
        <f>IF(C44&lt;4,"Incomplete","Complete")</f>
        <v>Complete</v>
      </c>
    </row>
    <row r="45" spans="1:9" x14ac:dyDescent="0.3">
      <c r="A45" s="23">
        <f>IF(H45="","",_xlfn.RANK.EQ(H45,$H$35:$H$49,1))</f>
        <v>11</v>
      </c>
      <c r="B45" s="24" t="s">
        <v>8</v>
      </c>
      <c r="C45" s="5">
        <f>COUNTIF('Individual Results'!$F$3:$F$204,B45)</f>
        <v>6</v>
      </c>
      <c r="D45" s="5" cm="1">
        <f t="array" ref="D45">IF(C45&lt;4,"",SMALL(_xlfn._xlws.FILTER('Individual Results'!$D$3:$D$204,'Individual Results'!$F$3:$F$204=B45),1))</f>
        <v>64</v>
      </c>
      <c r="E45" s="5" cm="1">
        <f t="array" ref="E45">IF(C45&lt;4,"",SMALL(_xlfn._xlws.FILTER('Individual Results'!$D$3:$D$204,'Individual Results'!$F$3:$F$204=B45),2))</f>
        <v>84</v>
      </c>
      <c r="F45" s="5" cm="1">
        <f t="array" ref="F45">IF(C45&lt;4,"",SMALL(_xlfn._xlws.FILTER('Individual Results'!$D$3:$D$204,'Individual Results'!$F$3:$F$204=B45),3))</f>
        <v>89</v>
      </c>
      <c r="G45" s="5" cm="1">
        <f t="array" ref="G45">IF(C45&lt;4,"",SMALL(_xlfn._xlws.FILTER('Individual Results'!$D$3:$D$204,'Individual Results'!$F$3:$F$204=B45),4))</f>
        <v>108</v>
      </c>
      <c r="H45" s="5">
        <f>IF(C45&lt;4,"",SUM(D45:G45))</f>
        <v>345</v>
      </c>
      <c r="I45" s="22" t="str">
        <f>IF(C45&lt;4,"Incomplete","Complete")</f>
        <v>Complete</v>
      </c>
    </row>
    <row r="46" spans="1:9" x14ac:dyDescent="0.3">
      <c r="A46" s="23">
        <f>IF(H46="","",_xlfn.RANK.EQ(H46,$H$35:$H$49,1))</f>
        <v>11</v>
      </c>
      <c r="B46" s="24" t="s">
        <v>205</v>
      </c>
      <c r="C46" s="5">
        <f>COUNTIF('Individual Results'!$F$3:$F$204,B46)</f>
        <v>6</v>
      </c>
      <c r="D46" s="5" cm="1">
        <f t="array" ref="D46">IF(C46&lt;4,"",SMALL(_xlfn._xlws.FILTER('Individual Results'!$D$3:$D$204,'Individual Results'!$F$3:$F$204=B46),1))</f>
        <v>65</v>
      </c>
      <c r="E46" s="5" cm="1">
        <f t="array" ref="E46">IF(C46&lt;4,"",SMALL(_xlfn._xlws.FILTER('Individual Results'!$D$3:$D$204,'Individual Results'!$F$3:$F$204=B46),2))</f>
        <v>87</v>
      </c>
      <c r="F46" s="5" cm="1">
        <f t="array" ref="F46">IF(C46&lt;4,"",SMALL(_xlfn._xlws.FILTER('Individual Results'!$D$3:$D$204,'Individual Results'!$F$3:$F$204=B46),3))</f>
        <v>93</v>
      </c>
      <c r="G46" s="5" cm="1">
        <f t="array" ref="G46">IF(C46&lt;4,"",SMALL(_xlfn._xlws.FILTER('Individual Results'!$D$3:$D$204,'Individual Results'!$F$3:$F$204=B46),4))</f>
        <v>100</v>
      </c>
      <c r="H46" s="5">
        <f>IF(C46&lt;4,"",SUM(D46:G46))</f>
        <v>345</v>
      </c>
      <c r="I46" s="22" t="str">
        <f>IF(C46&lt;4,"Incomplete","Complete")</f>
        <v>Complete</v>
      </c>
    </row>
    <row r="47" spans="1:9" x14ac:dyDescent="0.3">
      <c r="A47" s="23">
        <f>IF(H47="","",_xlfn.RANK.EQ(H47,$H$35:$H$49,1))</f>
        <v>13</v>
      </c>
      <c r="B47" s="24" t="s">
        <v>185</v>
      </c>
      <c r="C47" s="5">
        <f>COUNTIF('Individual Results'!$F$3:$F$204,B47)</f>
        <v>4</v>
      </c>
      <c r="D47" s="5" cm="1">
        <f t="array" ref="D47">IF(C47&lt;4,"",SMALL(_xlfn._xlws.FILTER('Individual Results'!$D$3:$D$204,'Individual Results'!$F$3:$F$204=B47),1))</f>
        <v>8</v>
      </c>
      <c r="E47" s="5" cm="1">
        <f t="array" ref="E47">IF(C47&lt;4,"",SMALL(_xlfn._xlws.FILTER('Individual Results'!$D$3:$D$204,'Individual Results'!$F$3:$F$204=B47),2))</f>
        <v>83</v>
      </c>
      <c r="F47" s="5" cm="1">
        <f t="array" ref="F47">IF(C47&lt;4,"",SMALL(_xlfn._xlws.FILTER('Individual Results'!$D$3:$D$204,'Individual Results'!$F$3:$F$204=B47),3))</f>
        <v>142</v>
      </c>
      <c r="G47" s="5" cm="1">
        <f t="array" ref="G47">IF(C47&lt;4,"",SMALL(_xlfn._xlws.FILTER('Individual Results'!$D$3:$D$204,'Individual Results'!$F$3:$F$204=B47),4))</f>
        <v>145</v>
      </c>
      <c r="H47" s="5">
        <f>IF(C47&lt;4,"",SUM(D47:G47))</f>
        <v>378</v>
      </c>
      <c r="I47" s="22" t="str">
        <f>IF(C47&lt;4,"Incomplete","Complete")</f>
        <v>Complete</v>
      </c>
    </row>
    <row r="48" spans="1:9" x14ac:dyDescent="0.3">
      <c r="A48" s="23">
        <f>IF(H48="","",_xlfn.RANK.EQ(H48,$H$35:$H$49,1))</f>
        <v>14</v>
      </c>
      <c r="B48" s="24" t="s">
        <v>6</v>
      </c>
      <c r="C48" s="5">
        <f>COUNTIF('Individual Results'!$F$3:$F$204,B48)</f>
        <v>4</v>
      </c>
      <c r="D48" s="5" cm="1">
        <f t="array" ref="D48">IF(C48&lt;4,"",SMALL(_xlfn._xlws.FILTER('Individual Results'!$D$3:$D$204,'Individual Results'!$F$3:$F$204=B48),1))</f>
        <v>81</v>
      </c>
      <c r="E48" s="5" cm="1">
        <f t="array" ref="E48">IF(C48&lt;4,"",SMALL(_xlfn._xlws.FILTER('Individual Results'!$D$3:$D$204,'Individual Results'!$F$3:$F$204=B48),2))</f>
        <v>90</v>
      </c>
      <c r="F48" s="5" cm="1">
        <f t="array" ref="F48">IF(C48&lt;4,"",SMALL(_xlfn._xlws.FILTER('Individual Results'!$D$3:$D$204,'Individual Results'!$F$3:$F$204=B48),3))</f>
        <v>96</v>
      </c>
      <c r="G48" s="5" cm="1">
        <f t="array" ref="G48">IF(C48&lt;4,"",SMALL(_xlfn._xlws.FILTER('Individual Results'!$D$3:$D$204,'Individual Results'!$F$3:$F$204=B48),4))</f>
        <v>121</v>
      </c>
      <c r="H48" s="5">
        <f>IF(C48&lt;4,"",SUM(D48:G48))</f>
        <v>388</v>
      </c>
      <c r="I48" s="22" t="str">
        <f>IF(C48&lt;4,"Incomplete","Complete")</f>
        <v>Complete</v>
      </c>
    </row>
    <row r="49" spans="1:9" x14ac:dyDescent="0.3">
      <c r="A49" s="23" t="str">
        <f>IF(H49="","",_xlfn.RANK.EQ(H49,$H$35:$H$49,1))</f>
        <v/>
      </c>
      <c r="B49" s="24" t="s">
        <v>12</v>
      </c>
      <c r="C49" s="5">
        <f>COUNTIF('Individual Results'!$F$3:$F$204,B49)</f>
        <v>1</v>
      </c>
      <c r="D49" s="5" t="str" cm="1">
        <f t="array" ref="D49">IF(C49&lt;4,"",SMALL(_xlfn._xlws.FILTER('Individual Results'!$D$3:$D$204,'Individual Results'!$F$3:$F$204=B49),1))</f>
        <v/>
      </c>
      <c r="E49" s="5" t="str" cm="1">
        <f t="array" ref="E49">IF(C49&lt;4,"",SMALL(_xlfn._xlws.FILTER('Individual Results'!$D$3:$D$204,'Individual Results'!$F$3:$F$204=B49),2))</f>
        <v/>
      </c>
      <c r="F49" s="5" t="str" cm="1">
        <f t="array" ref="F49">IF(C49&lt;4,"",SMALL(_xlfn._xlws.FILTER('Individual Results'!$D$3:$D$204,'Individual Results'!$F$3:$F$204=B49),3))</f>
        <v/>
      </c>
      <c r="G49" s="5" t="str" cm="1">
        <f t="array" ref="G49">IF(C49&lt;4,"",SMALL(_xlfn._xlws.FILTER('Individual Results'!$D$3:$D$204,'Individual Results'!$F$3:$F$204=B49),4))</f>
        <v/>
      </c>
      <c r="H49" s="5" t="str">
        <f>IF(C49&lt;4,"",SUM(D49:G49))</f>
        <v/>
      </c>
      <c r="I49" s="22" t="str">
        <f>IF(C49&lt;4,"Incomplete","Complete")</f>
        <v>Incomplete</v>
      </c>
    </row>
    <row r="50" spans="1:9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4" customHeight="1" x14ac:dyDescent="0.3">
      <c r="A52" s="21" t="s">
        <v>373</v>
      </c>
      <c r="B52" s="10"/>
      <c r="C52" s="10"/>
      <c r="D52" s="10"/>
      <c r="E52" s="10"/>
      <c r="F52" s="10"/>
      <c r="G52" s="10"/>
      <c r="H52" s="10"/>
      <c r="I52" s="10"/>
    </row>
    <row r="53" spans="1:9" x14ac:dyDescent="0.3">
      <c r="A53" s="2" t="s">
        <v>652</v>
      </c>
      <c r="B53" s="2" t="s">
        <v>2</v>
      </c>
      <c r="C53" s="2" t="s">
        <v>653</v>
      </c>
      <c r="D53" s="2" t="s">
        <v>654</v>
      </c>
      <c r="E53" s="2" t="s">
        <v>655</v>
      </c>
      <c r="F53" s="2" t="s">
        <v>656</v>
      </c>
      <c r="G53" s="2" t="s">
        <v>657</v>
      </c>
      <c r="H53" s="2" t="s">
        <v>658</v>
      </c>
      <c r="I53" s="2" t="s">
        <v>659</v>
      </c>
    </row>
    <row r="54" spans="1:9" x14ac:dyDescent="0.3">
      <c r="A54" s="23">
        <f>IF(H54="","",_xlfn.RANK.EQ(H54,$H$54:$H$67,1))</f>
        <v>1</v>
      </c>
      <c r="B54" s="24" t="s">
        <v>4</v>
      </c>
      <c r="C54" s="5">
        <f>COUNTIF('Individual Results'!$I$3:$I$204,B54)</f>
        <v>12</v>
      </c>
      <c r="D54" s="5" cm="1">
        <f t="array" ref="D54">IF(C54&lt;4,"",SMALL(_xlfn._xlws.FILTER('Individual Results'!$G$3:$G$204,'Individual Results'!$I$3:$I$204=B54),1))</f>
        <v>4</v>
      </c>
      <c r="E54" s="5" cm="1">
        <f t="array" ref="E54">IF(C54&lt;4,"",SMALL(_xlfn._xlws.FILTER('Individual Results'!$G$3:$G$204,'Individual Results'!$I$3:$I$204=B54),2))</f>
        <v>5</v>
      </c>
      <c r="F54" s="5" cm="1">
        <f t="array" ref="F54">IF(C54&lt;4,"",SMALL(_xlfn._xlws.FILTER('Individual Results'!$G$3:$G$204,'Individual Results'!$I$3:$I$204=B54),3))</f>
        <v>13</v>
      </c>
      <c r="G54" s="5" cm="1">
        <f t="array" ref="G54">IF(C54&lt;4,"",SMALL(_xlfn._xlws.FILTER('Individual Results'!$G$3:$G$204,'Individual Results'!$I$3:$I$204=B54),4))</f>
        <v>14</v>
      </c>
      <c r="H54" s="5">
        <f>IF(C54&lt;4,"",SUM(D54:G54))</f>
        <v>36</v>
      </c>
      <c r="I54" s="22" t="str">
        <f>IF(C54&lt;4,"Incomplete","Complete")</f>
        <v>Complete</v>
      </c>
    </row>
    <row r="55" spans="1:9" x14ac:dyDescent="0.3">
      <c r="A55" s="23">
        <f>IF(H55="","",_xlfn.RANK.EQ(H55,$H$54:$H$67,1))</f>
        <v>2</v>
      </c>
      <c r="B55" s="24" t="s">
        <v>126</v>
      </c>
      <c r="C55" s="5">
        <f>COUNTIF('Individual Results'!$I$3:$I$204,B55)</f>
        <v>12</v>
      </c>
      <c r="D55" s="5" cm="1">
        <f t="array" ref="D55">IF(C55&lt;4,"",SMALL(_xlfn._xlws.FILTER('Individual Results'!$G$3:$G$204,'Individual Results'!$I$3:$I$204=B55),1))</f>
        <v>3</v>
      </c>
      <c r="E55" s="5" cm="1">
        <f t="array" ref="E55">IF(C55&lt;4,"",SMALL(_xlfn._xlws.FILTER('Individual Results'!$G$3:$G$204,'Individual Results'!$I$3:$I$204=B55),2))</f>
        <v>9</v>
      </c>
      <c r="F55" s="5" cm="1">
        <f t="array" ref="F55">IF(C55&lt;4,"",SMALL(_xlfn._xlws.FILTER('Individual Results'!$G$3:$G$204,'Individual Results'!$I$3:$I$204=B55),3))</f>
        <v>16</v>
      </c>
      <c r="G55" s="5" cm="1">
        <f t="array" ref="G55">IF(C55&lt;4,"",SMALL(_xlfn._xlws.FILTER('Individual Results'!$G$3:$G$204,'Individual Results'!$I$3:$I$204=B55),4))</f>
        <v>17</v>
      </c>
      <c r="H55" s="5">
        <f>IF(C55&lt;4,"",SUM(D55:G55))</f>
        <v>45</v>
      </c>
      <c r="I55" s="22" t="str">
        <f>IF(C55&lt;4,"Incomplete","Complete")</f>
        <v>Complete</v>
      </c>
    </row>
    <row r="56" spans="1:9" x14ac:dyDescent="0.3">
      <c r="A56" s="23">
        <f>IF(H56="","",_xlfn.RANK.EQ(H56,$H$54:$H$67,1))</f>
        <v>3</v>
      </c>
      <c r="B56" s="24" t="s">
        <v>189</v>
      </c>
      <c r="C56" s="5">
        <f>COUNTIF('Individual Results'!$I$3:$I$204,B56)</f>
        <v>12</v>
      </c>
      <c r="D56" s="5" cm="1">
        <f t="array" ref="D56">IF(C56&lt;4,"",SMALL(_xlfn._xlws.FILTER('Individual Results'!$G$3:$G$204,'Individual Results'!$I$3:$I$204=B56),1))</f>
        <v>2</v>
      </c>
      <c r="E56" s="5" cm="1">
        <f t="array" ref="E56">IF(C56&lt;4,"",SMALL(_xlfn._xlws.FILTER('Individual Results'!$G$3:$G$204,'Individual Results'!$I$3:$I$204=B56),2))</f>
        <v>6</v>
      </c>
      <c r="F56" s="5" cm="1">
        <f t="array" ref="F56">IF(C56&lt;4,"",SMALL(_xlfn._xlws.FILTER('Individual Results'!$G$3:$G$204,'Individual Results'!$I$3:$I$204=B56),3))</f>
        <v>11</v>
      </c>
      <c r="G56" s="5" cm="1">
        <f t="array" ref="G56">IF(C56&lt;4,"",SMALL(_xlfn._xlws.FILTER('Individual Results'!$G$3:$G$204,'Individual Results'!$I$3:$I$204=B56),4))</f>
        <v>32</v>
      </c>
      <c r="H56" s="5">
        <f>IF(C56&lt;4,"",SUM(D56:G56))</f>
        <v>51</v>
      </c>
      <c r="I56" s="22" t="str">
        <f>IF(C56&lt;4,"Incomplete","Complete")</f>
        <v>Complete</v>
      </c>
    </row>
    <row r="57" spans="1:9" x14ac:dyDescent="0.3">
      <c r="A57" s="23">
        <f>IF(H57="","",_xlfn.RANK.EQ(H57,$H$54:$H$67,1))</f>
        <v>4</v>
      </c>
      <c r="B57" s="24" t="s">
        <v>3</v>
      </c>
      <c r="C57" s="5">
        <f>COUNTIF('Individual Results'!$I$3:$I$204,B57)</f>
        <v>9</v>
      </c>
      <c r="D57" s="5" cm="1">
        <f t="array" ref="D57">IF(C57&lt;4,"",SMALL(_xlfn._xlws.FILTER('Individual Results'!$G$3:$G$204,'Individual Results'!$I$3:$I$204=B57),1))</f>
        <v>8</v>
      </c>
      <c r="E57" s="5" cm="1">
        <f t="array" ref="E57">IF(C57&lt;4,"",SMALL(_xlfn._xlws.FILTER('Individual Results'!$G$3:$G$204,'Individual Results'!$I$3:$I$204=B57),2))</f>
        <v>10</v>
      </c>
      <c r="F57" s="5" cm="1">
        <f t="array" ref="F57">IF(C57&lt;4,"",SMALL(_xlfn._xlws.FILTER('Individual Results'!$G$3:$G$204,'Individual Results'!$I$3:$I$204=B57),3))</f>
        <v>12</v>
      </c>
      <c r="G57" s="5" cm="1">
        <f t="array" ref="G57">IF(C57&lt;4,"",SMALL(_xlfn._xlws.FILTER('Individual Results'!$G$3:$G$204,'Individual Results'!$I$3:$I$204=B57),4))</f>
        <v>25</v>
      </c>
      <c r="H57" s="5">
        <f>IF(C57&lt;4,"",SUM(D57:G57))</f>
        <v>55</v>
      </c>
      <c r="I57" s="22" t="str">
        <f>IF(C57&lt;4,"Incomplete","Complete")</f>
        <v>Complete</v>
      </c>
    </row>
    <row r="58" spans="1:9" x14ac:dyDescent="0.3">
      <c r="A58" s="23">
        <f>IF(H58="","",_xlfn.RANK.EQ(H58,$H$54:$H$67,1))</f>
        <v>5</v>
      </c>
      <c r="B58" s="24" t="s">
        <v>10</v>
      </c>
      <c r="C58" s="5">
        <f>COUNTIF('Individual Results'!$I$3:$I$204,B58)</f>
        <v>8</v>
      </c>
      <c r="D58" s="5" cm="1">
        <f t="array" ref="D58">IF(C58&lt;4,"",SMALL(_xlfn._xlws.FILTER('Individual Results'!$G$3:$G$204,'Individual Results'!$I$3:$I$204=B58),1))</f>
        <v>7</v>
      </c>
      <c r="E58" s="5" cm="1">
        <f t="array" ref="E58">IF(C58&lt;4,"",SMALL(_xlfn._xlws.FILTER('Individual Results'!$G$3:$G$204,'Individual Results'!$I$3:$I$204=B58),2))</f>
        <v>21</v>
      </c>
      <c r="F58" s="5" cm="1">
        <f t="array" ref="F58">IF(C58&lt;4,"",SMALL(_xlfn._xlws.FILTER('Individual Results'!$G$3:$G$204,'Individual Results'!$I$3:$I$204=B58),3))</f>
        <v>22</v>
      </c>
      <c r="G58" s="5" cm="1">
        <f t="array" ref="G58">IF(C58&lt;4,"",SMALL(_xlfn._xlws.FILTER('Individual Results'!$G$3:$G$204,'Individual Results'!$I$3:$I$204=B58),4))</f>
        <v>23</v>
      </c>
      <c r="H58" s="5">
        <f>IF(C58&lt;4,"",SUM(D58:G58))</f>
        <v>73</v>
      </c>
      <c r="I58" s="22" t="str">
        <f>IF(C58&lt;4,"Incomplete","Complete")</f>
        <v>Complete</v>
      </c>
    </row>
    <row r="59" spans="1:9" x14ac:dyDescent="0.3">
      <c r="A59" s="23">
        <f>IF(H59="","",_xlfn.RANK.EQ(H59,$H$54:$H$67,1))</f>
        <v>6</v>
      </c>
      <c r="B59" s="24" t="s">
        <v>7</v>
      </c>
      <c r="C59" s="5">
        <f>COUNTIF('Individual Results'!$I$3:$I$204,B59)</f>
        <v>7</v>
      </c>
      <c r="D59" s="5" cm="1">
        <f t="array" ref="D59">IF(C59&lt;4,"",SMALL(_xlfn._xlws.FILTER('Individual Results'!$G$3:$G$204,'Individual Results'!$I$3:$I$204=B59),1))</f>
        <v>15</v>
      </c>
      <c r="E59" s="5" cm="1">
        <f t="array" ref="E59">IF(C59&lt;4,"",SMALL(_xlfn._xlws.FILTER('Individual Results'!$G$3:$G$204,'Individual Results'!$I$3:$I$204=B59),2))</f>
        <v>18</v>
      </c>
      <c r="F59" s="5" cm="1">
        <f t="array" ref="F59">IF(C59&lt;4,"",SMALL(_xlfn._xlws.FILTER('Individual Results'!$G$3:$G$204,'Individual Results'!$I$3:$I$204=B59),3))</f>
        <v>30</v>
      </c>
      <c r="G59" s="5" cm="1">
        <f t="array" ref="G59">IF(C59&lt;4,"",SMALL(_xlfn._xlws.FILTER('Individual Results'!$G$3:$G$204,'Individual Results'!$I$3:$I$204=B59),4))</f>
        <v>31</v>
      </c>
      <c r="H59" s="5">
        <f>IF(C59&lt;4,"",SUM(D59:G59))</f>
        <v>94</v>
      </c>
      <c r="I59" s="22" t="str">
        <f>IF(C59&lt;4,"Incomplete","Complete")</f>
        <v>Complete</v>
      </c>
    </row>
    <row r="60" spans="1:9" x14ac:dyDescent="0.3">
      <c r="A60" s="23">
        <f>IF(H60="","",_xlfn.RANK.EQ(H60,$H$54:$H$67,1))</f>
        <v>7</v>
      </c>
      <c r="B60" s="24" t="s">
        <v>6</v>
      </c>
      <c r="C60" s="5">
        <f>COUNTIF('Individual Results'!$I$3:$I$204,B60)</f>
        <v>7</v>
      </c>
      <c r="D60" s="5" cm="1">
        <f t="array" ref="D60">IF(C60&lt;4,"",SMALL(_xlfn._xlws.FILTER('Individual Results'!$G$3:$G$204,'Individual Results'!$I$3:$I$204=B60),1))</f>
        <v>24</v>
      </c>
      <c r="E60" s="5" cm="1">
        <f t="array" ref="E60">IF(C60&lt;4,"",SMALL(_xlfn._xlws.FILTER('Individual Results'!$G$3:$G$204,'Individual Results'!$I$3:$I$204=B60),2))</f>
        <v>26</v>
      </c>
      <c r="F60" s="5" cm="1">
        <f t="array" ref="F60">IF(C60&lt;4,"",SMALL(_xlfn._xlws.FILTER('Individual Results'!$G$3:$G$204,'Individual Results'!$I$3:$I$204=B60),3))</f>
        <v>27</v>
      </c>
      <c r="G60" s="5" cm="1">
        <f t="array" ref="G60">IF(C60&lt;4,"",SMALL(_xlfn._xlws.FILTER('Individual Results'!$G$3:$G$204,'Individual Results'!$I$3:$I$204=B60),4))</f>
        <v>55</v>
      </c>
      <c r="H60" s="5">
        <f>IF(C60&lt;4,"",SUM(D60:G60))</f>
        <v>132</v>
      </c>
      <c r="I60" s="22" t="str">
        <f>IF(C60&lt;4,"Incomplete","Complete")</f>
        <v>Complete</v>
      </c>
    </row>
    <row r="61" spans="1:9" x14ac:dyDescent="0.3">
      <c r="A61" s="23">
        <f>IF(H61="","",_xlfn.RANK.EQ(H61,$H$54:$H$67,1))</f>
        <v>8</v>
      </c>
      <c r="B61" s="24" t="s">
        <v>5</v>
      </c>
      <c r="C61" s="5">
        <f>COUNTIF('Individual Results'!$I$3:$I$204,B61)</f>
        <v>4</v>
      </c>
      <c r="D61" s="5" cm="1">
        <f t="array" ref="D61">IF(C61&lt;4,"",SMALL(_xlfn._xlws.FILTER('Individual Results'!$G$3:$G$204,'Individual Results'!$I$3:$I$204=B61),1))</f>
        <v>20</v>
      </c>
      <c r="E61" s="5" cm="1">
        <f t="array" ref="E61">IF(C61&lt;4,"",SMALL(_xlfn._xlws.FILTER('Individual Results'!$G$3:$G$204,'Individual Results'!$I$3:$I$204=B61),2))</f>
        <v>34</v>
      </c>
      <c r="F61" s="5" cm="1">
        <f t="array" ref="F61">IF(C61&lt;4,"",SMALL(_xlfn._xlws.FILTER('Individual Results'!$G$3:$G$204,'Individual Results'!$I$3:$I$204=B61),3))</f>
        <v>37</v>
      </c>
      <c r="G61" s="5" cm="1">
        <f t="array" ref="G61">IF(C61&lt;4,"",SMALL(_xlfn._xlws.FILTER('Individual Results'!$G$3:$G$204,'Individual Results'!$I$3:$I$204=B61),4))</f>
        <v>56</v>
      </c>
      <c r="H61" s="5">
        <f>IF(C61&lt;4,"",SUM(D61:G61))</f>
        <v>147</v>
      </c>
      <c r="I61" s="22" t="str">
        <f>IF(C61&lt;4,"Incomplete","Complete")</f>
        <v>Complete</v>
      </c>
    </row>
    <row r="62" spans="1:9" x14ac:dyDescent="0.3">
      <c r="A62" s="23">
        <f>IF(H62="","",_xlfn.RANK.EQ(H62,$H$54:$H$67,1))</f>
        <v>9</v>
      </c>
      <c r="B62" s="24" t="s">
        <v>144</v>
      </c>
      <c r="C62" s="5">
        <f>COUNTIF('Individual Results'!$I$3:$I$204,B62)</f>
        <v>5</v>
      </c>
      <c r="D62" s="5" cm="1">
        <f t="array" ref="D62">IF(C62&lt;4,"",SMALL(_xlfn._xlws.FILTER('Individual Results'!$G$3:$G$204,'Individual Results'!$I$3:$I$204=B62),1))</f>
        <v>1</v>
      </c>
      <c r="E62" s="5" cm="1">
        <f t="array" ref="E62">IF(C62&lt;4,"",SMALL(_xlfn._xlws.FILTER('Individual Results'!$G$3:$G$204,'Individual Results'!$I$3:$I$204=B62),2))</f>
        <v>45</v>
      </c>
      <c r="F62" s="5" cm="1">
        <f t="array" ref="F62">IF(C62&lt;4,"",SMALL(_xlfn._xlws.FILTER('Individual Results'!$G$3:$G$204,'Individual Results'!$I$3:$I$204=B62),3))</f>
        <v>50</v>
      </c>
      <c r="G62" s="5" cm="1">
        <f t="array" ref="G62">IF(C62&lt;4,"",SMALL(_xlfn._xlws.FILTER('Individual Results'!$G$3:$G$204,'Individual Results'!$I$3:$I$204=B62),4))</f>
        <v>70</v>
      </c>
      <c r="H62" s="5">
        <f>IF(C62&lt;4,"",SUM(D62:G62))</f>
        <v>166</v>
      </c>
      <c r="I62" s="22" t="str">
        <f>IF(C62&lt;4,"Incomplete","Complete")</f>
        <v>Complete</v>
      </c>
    </row>
    <row r="63" spans="1:9" x14ac:dyDescent="0.3">
      <c r="A63" s="23">
        <f>IF(H63="","",_xlfn.RANK.EQ(H63,$H$54:$H$67,1))</f>
        <v>10</v>
      </c>
      <c r="B63" s="24" t="s">
        <v>205</v>
      </c>
      <c r="C63" s="5">
        <f>COUNTIF('Individual Results'!$I$3:$I$204,B63)</f>
        <v>4</v>
      </c>
      <c r="D63" s="5" cm="1">
        <f t="array" ref="D63">IF(C63&lt;4,"",SMALL(_xlfn._xlws.FILTER('Individual Results'!$G$3:$G$204,'Individual Results'!$I$3:$I$204=B63),1))</f>
        <v>49</v>
      </c>
      <c r="E63" s="5" cm="1">
        <f t="array" ref="E63">IF(C63&lt;4,"",SMALL(_xlfn._xlws.FILTER('Individual Results'!$G$3:$G$204,'Individual Results'!$I$3:$I$204=B63),2))</f>
        <v>83</v>
      </c>
      <c r="F63" s="5" cm="1">
        <f t="array" ref="F63">IF(C63&lt;4,"",SMALL(_xlfn._xlws.FILTER('Individual Results'!$G$3:$G$204,'Individual Results'!$I$3:$I$204=B63),3))</f>
        <v>85</v>
      </c>
      <c r="G63" s="5" cm="1">
        <f t="array" ref="G63">IF(C63&lt;4,"",SMALL(_xlfn._xlws.FILTER('Individual Results'!$G$3:$G$204,'Individual Results'!$I$3:$I$204=B63),4))</f>
        <v>86</v>
      </c>
      <c r="H63" s="5">
        <f>IF(C63&lt;4,"",SUM(D63:G63))</f>
        <v>303</v>
      </c>
      <c r="I63" s="22" t="str">
        <f>IF(C63&lt;4,"Incomplete","Complete")</f>
        <v>Complete</v>
      </c>
    </row>
    <row r="64" spans="1:9" x14ac:dyDescent="0.3">
      <c r="A64" s="23" t="str">
        <f>IF(H64="","",_xlfn.RANK.EQ(H64,$H$54:$H$67,1))</f>
        <v/>
      </c>
      <c r="B64" s="24" t="s">
        <v>179</v>
      </c>
      <c r="C64" s="5">
        <f>COUNTIF('Individual Results'!$I$3:$I$204,B64)</f>
        <v>2</v>
      </c>
      <c r="D64" s="5" t="str" cm="1">
        <f t="array" ref="D64">IF(C64&lt;4,"",SMALL(_xlfn._xlws.FILTER('Individual Results'!$G$3:$G$204,'Individual Results'!$I$3:$I$204=B64),1))</f>
        <v/>
      </c>
      <c r="E64" s="5" t="str" cm="1">
        <f t="array" ref="E64">IF(C64&lt;4,"",SMALL(_xlfn._xlws.FILTER('Individual Results'!$G$3:$G$204,'Individual Results'!$I$3:$I$204=B64),2))</f>
        <v/>
      </c>
      <c r="F64" s="5" t="str" cm="1">
        <f t="array" ref="F64">IF(C64&lt;4,"",SMALL(_xlfn._xlws.FILTER('Individual Results'!$G$3:$G$204,'Individual Results'!$I$3:$I$204=B64),3))</f>
        <v/>
      </c>
      <c r="G64" s="5" t="str" cm="1">
        <f t="array" ref="G64">IF(C64&lt;4,"",SMALL(_xlfn._xlws.FILTER('Individual Results'!$G$3:$G$204,'Individual Results'!$I$3:$I$204=B64),4))</f>
        <v/>
      </c>
      <c r="H64" s="5" t="str">
        <f>IF(C64&lt;4,"",SUM(D64:G64))</f>
        <v/>
      </c>
      <c r="I64" s="22" t="str">
        <f>IF(C64&lt;4,"Incomplete","Complete")</f>
        <v>Incomplete</v>
      </c>
    </row>
    <row r="65" spans="1:9" x14ac:dyDescent="0.3">
      <c r="A65" s="23" t="str">
        <f>IF(H65="","",_xlfn.RANK.EQ(H65,$H$54:$H$67,1))</f>
        <v/>
      </c>
      <c r="B65" s="24" t="s">
        <v>8</v>
      </c>
      <c r="C65" s="5">
        <f>COUNTIF('Individual Results'!$I$3:$I$204,B65)</f>
        <v>2</v>
      </c>
      <c r="D65" s="5" t="str" cm="1">
        <f t="array" ref="D65">IF(C65&lt;4,"",SMALL(_xlfn._xlws.FILTER('Individual Results'!$G$3:$G$204,'Individual Results'!$I$3:$I$204=B65),1))</f>
        <v/>
      </c>
      <c r="E65" s="5" t="str" cm="1">
        <f t="array" ref="E65">IF(C65&lt;4,"",SMALL(_xlfn._xlws.FILTER('Individual Results'!$G$3:$G$204,'Individual Results'!$I$3:$I$204=B65),2))</f>
        <v/>
      </c>
      <c r="F65" s="5" t="str" cm="1">
        <f t="array" ref="F65">IF(C65&lt;4,"",SMALL(_xlfn._xlws.FILTER('Individual Results'!$G$3:$G$204,'Individual Results'!$I$3:$I$204=B65),3))</f>
        <v/>
      </c>
      <c r="G65" s="5" t="str" cm="1">
        <f t="array" ref="G65">IF(C65&lt;4,"",SMALL(_xlfn._xlws.FILTER('Individual Results'!$G$3:$G$204,'Individual Results'!$I$3:$I$204=B65),4))</f>
        <v/>
      </c>
      <c r="H65" s="5" t="str">
        <f>IF(C65&lt;4,"",SUM(D65:G65))</f>
        <v/>
      </c>
      <c r="I65" s="22" t="str">
        <f>IF(C65&lt;4,"Incomplete","Complete")</f>
        <v>Incomplete</v>
      </c>
    </row>
    <row r="66" spans="1:9" x14ac:dyDescent="0.3">
      <c r="A66" s="23" t="str">
        <f>IF(H66="","",_xlfn.RANK.EQ(H66,$H$54:$H$67,1))</f>
        <v/>
      </c>
      <c r="B66" s="24" t="s">
        <v>163</v>
      </c>
      <c r="C66" s="5">
        <f>COUNTIF('Individual Results'!$I$3:$I$204,B66)</f>
        <v>2</v>
      </c>
      <c r="D66" s="5" t="str" cm="1">
        <f t="array" ref="D66">IF(C66&lt;4,"",SMALL(_xlfn._xlws.FILTER('Individual Results'!$G$3:$G$204,'Individual Results'!$I$3:$I$204=B66),1))</f>
        <v/>
      </c>
      <c r="E66" s="5" t="str" cm="1">
        <f t="array" ref="E66">IF(C66&lt;4,"",SMALL(_xlfn._xlws.FILTER('Individual Results'!$G$3:$G$204,'Individual Results'!$I$3:$I$204=B66),2))</f>
        <v/>
      </c>
      <c r="F66" s="5" t="str" cm="1">
        <f t="array" ref="F66">IF(C66&lt;4,"",SMALL(_xlfn._xlws.FILTER('Individual Results'!$G$3:$G$204,'Individual Results'!$I$3:$I$204=B66),3))</f>
        <v/>
      </c>
      <c r="G66" s="5" t="str" cm="1">
        <f t="array" ref="G66">IF(C66&lt;4,"",SMALL(_xlfn._xlws.FILTER('Individual Results'!$G$3:$G$204,'Individual Results'!$I$3:$I$204=B66),4))</f>
        <v/>
      </c>
      <c r="H66" s="5" t="str">
        <f>IF(C66&lt;4,"",SUM(D66:G66))</f>
        <v/>
      </c>
      <c r="I66" s="22" t="str">
        <f>IF(C66&lt;4,"Incomplete","Complete")</f>
        <v>Incomplete</v>
      </c>
    </row>
    <row r="67" spans="1:9" x14ac:dyDescent="0.3">
      <c r="A67" s="23" t="str">
        <f>IF(H67="","",_xlfn.RANK.EQ(H67,$H$54:$H$67,1))</f>
        <v/>
      </c>
      <c r="B67" s="24" t="s">
        <v>12</v>
      </c>
      <c r="C67" s="5">
        <f>COUNTIF('Individual Results'!$I$3:$I$204,B67)</f>
        <v>2</v>
      </c>
      <c r="D67" s="5" t="str" cm="1">
        <f t="array" ref="D67">IF(C67&lt;4,"",SMALL(_xlfn._xlws.FILTER('Individual Results'!$G$3:$G$204,'Individual Results'!$I$3:$I$204=B67),1))</f>
        <v/>
      </c>
      <c r="E67" s="5" t="str" cm="1">
        <f t="array" ref="E67">IF(C67&lt;4,"",SMALL(_xlfn._xlws.FILTER('Individual Results'!$G$3:$G$204,'Individual Results'!$I$3:$I$204=B67),2))</f>
        <v/>
      </c>
      <c r="F67" s="5" t="str" cm="1">
        <f t="array" ref="F67">IF(C67&lt;4,"",SMALL(_xlfn._xlws.FILTER('Individual Results'!$G$3:$G$204,'Individual Results'!$I$3:$I$204=B67),3))</f>
        <v/>
      </c>
      <c r="G67" s="5" t="str" cm="1">
        <f t="array" ref="G67">IF(C67&lt;4,"",SMALL(_xlfn._xlws.FILTER('Individual Results'!$G$3:$G$204,'Individual Results'!$I$3:$I$204=B67),4))</f>
        <v/>
      </c>
      <c r="H67" s="5" t="str">
        <f>IF(C67&lt;4,"",SUM(D67:G67))</f>
        <v/>
      </c>
      <c r="I67" s="22" t="str">
        <f>IF(C67&lt;4,"Incomplete","Complete")</f>
        <v>Incomplete</v>
      </c>
    </row>
    <row r="68" spans="1:9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4" customHeight="1" x14ac:dyDescent="0.3">
      <c r="A70" s="21" t="s">
        <v>374</v>
      </c>
      <c r="B70" s="10"/>
      <c r="C70" s="10"/>
      <c r="D70" s="10"/>
      <c r="E70" s="10"/>
      <c r="F70" s="10"/>
      <c r="G70" s="10"/>
      <c r="H70" s="10"/>
      <c r="I70" s="10"/>
    </row>
    <row r="71" spans="1:9" x14ac:dyDescent="0.3">
      <c r="A71" s="2" t="s">
        <v>652</v>
      </c>
      <c r="B71" s="2" t="s">
        <v>2</v>
      </c>
      <c r="C71" s="2" t="s">
        <v>653</v>
      </c>
      <c r="D71" s="2" t="s">
        <v>654</v>
      </c>
      <c r="E71" s="2" t="s">
        <v>655</v>
      </c>
      <c r="F71" s="2" t="s">
        <v>656</v>
      </c>
      <c r="G71" s="2" t="s">
        <v>657</v>
      </c>
      <c r="H71" s="2" t="s">
        <v>658</v>
      </c>
      <c r="I71" s="2" t="s">
        <v>659</v>
      </c>
    </row>
    <row r="72" spans="1:9" x14ac:dyDescent="0.3">
      <c r="A72" s="23">
        <f>IF(H72="","",_xlfn.RANK.EQ(H72,$H$72:$H$86,1))</f>
        <v>1</v>
      </c>
      <c r="B72" s="24" t="s">
        <v>4</v>
      </c>
      <c r="C72" s="5">
        <f>COUNTIF('Individual Results'!$L$3:$L$204,B72)</f>
        <v>15</v>
      </c>
      <c r="D72" s="5" cm="1">
        <f t="array" ref="D72">IF(C72&lt;4,"",SMALL(_xlfn._xlws.FILTER('Individual Results'!$J$3:$J$204,'Individual Results'!$L$3:$L$204=B72),1))</f>
        <v>2</v>
      </c>
      <c r="E72" s="5" cm="1">
        <f t="array" ref="E72">IF(C72&lt;4,"",SMALL(_xlfn._xlws.FILTER('Individual Results'!$J$3:$J$204,'Individual Results'!$L$3:$L$204=B72),2))</f>
        <v>8</v>
      </c>
      <c r="F72" s="5" cm="1">
        <f t="array" ref="F72">IF(C72&lt;4,"",SMALL(_xlfn._xlws.FILTER('Individual Results'!$J$3:$J$204,'Individual Results'!$L$3:$L$204=B72),3))</f>
        <v>9</v>
      </c>
      <c r="G72" s="5" cm="1">
        <f t="array" ref="G72">IF(C72&lt;4,"",SMALL(_xlfn._xlws.FILTER('Individual Results'!$J$3:$J$204,'Individual Results'!$L$3:$L$204=B72),4))</f>
        <v>10</v>
      </c>
      <c r="H72" s="5">
        <f>IF(C72&lt;4,"",SUM(D72:G72))</f>
        <v>29</v>
      </c>
      <c r="I72" s="22" t="str">
        <f>IF(C72&lt;4,"Incomplete","Complete")</f>
        <v>Complete</v>
      </c>
    </row>
    <row r="73" spans="1:9" x14ac:dyDescent="0.3">
      <c r="A73" s="23">
        <f>IF(H73="","",_xlfn.RANK.EQ(H73,$H$72:$H$86,1))</f>
        <v>2</v>
      </c>
      <c r="B73" s="24" t="s">
        <v>7</v>
      </c>
      <c r="C73" s="5">
        <f>COUNTIF('Individual Results'!$L$3:$L$204,B73)</f>
        <v>7</v>
      </c>
      <c r="D73" s="5" cm="1">
        <f t="array" ref="D73">IF(C73&lt;4,"",SMALL(_xlfn._xlws.FILTER('Individual Results'!$J$3:$J$204,'Individual Results'!$L$3:$L$204=B73),1))</f>
        <v>3</v>
      </c>
      <c r="E73" s="5" cm="1">
        <f t="array" ref="E73">IF(C73&lt;4,"",SMALL(_xlfn._xlws.FILTER('Individual Results'!$J$3:$J$204,'Individual Results'!$L$3:$L$204=B73),2))</f>
        <v>14</v>
      </c>
      <c r="F73" s="5" cm="1">
        <f t="array" ref="F73">IF(C73&lt;4,"",SMALL(_xlfn._xlws.FILTER('Individual Results'!$J$3:$J$204,'Individual Results'!$L$3:$L$204=B73),3))</f>
        <v>22</v>
      </c>
      <c r="G73" s="5" cm="1">
        <f t="array" ref="G73">IF(C73&lt;4,"",SMALL(_xlfn._xlws.FILTER('Individual Results'!$J$3:$J$204,'Individual Results'!$L$3:$L$204=B73),4))</f>
        <v>26</v>
      </c>
      <c r="H73" s="5">
        <f>IF(C73&lt;4,"",SUM(D73:G73))</f>
        <v>65</v>
      </c>
      <c r="I73" s="22" t="str">
        <f>IF(C73&lt;4,"Incomplete","Complete")</f>
        <v>Complete</v>
      </c>
    </row>
    <row r="74" spans="1:9" x14ac:dyDescent="0.3">
      <c r="A74" s="23">
        <f>IF(H74="","",_xlfn.RANK.EQ(H74,$H$72:$H$86,1))</f>
        <v>3</v>
      </c>
      <c r="B74" s="24" t="s">
        <v>189</v>
      </c>
      <c r="C74" s="5">
        <f>COUNTIF('Individual Results'!$L$3:$L$204,B74)</f>
        <v>4</v>
      </c>
      <c r="D74" s="5" cm="1">
        <f t="array" ref="D74">IF(C74&lt;4,"",SMALL(_xlfn._xlws.FILTER('Individual Results'!$J$3:$J$204,'Individual Results'!$L$3:$L$204=B74),1))</f>
        <v>6</v>
      </c>
      <c r="E74" s="5" cm="1">
        <f t="array" ref="E74">IF(C74&lt;4,"",SMALL(_xlfn._xlws.FILTER('Individual Results'!$J$3:$J$204,'Individual Results'!$L$3:$L$204=B74),2))</f>
        <v>19</v>
      </c>
      <c r="F74" s="5" cm="1">
        <f t="array" ref="F74">IF(C74&lt;4,"",SMALL(_xlfn._xlws.FILTER('Individual Results'!$J$3:$J$204,'Individual Results'!$L$3:$L$204=B74),3))</f>
        <v>20</v>
      </c>
      <c r="G74" s="5" cm="1">
        <f t="array" ref="G74">IF(C74&lt;4,"",SMALL(_xlfn._xlws.FILTER('Individual Results'!$J$3:$J$204,'Individual Results'!$L$3:$L$204=B74),4))</f>
        <v>35</v>
      </c>
      <c r="H74" s="5">
        <f>IF(C74&lt;4,"",SUM(D74:G74))</f>
        <v>80</v>
      </c>
      <c r="I74" s="22" t="str">
        <f>IF(C74&lt;4,"Incomplete","Complete")</f>
        <v>Complete</v>
      </c>
    </row>
    <row r="75" spans="1:9" x14ac:dyDescent="0.3">
      <c r="A75" s="23">
        <f>IF(H75="","",_xlfn.RANK.EQ(H75,$H$72:$H$86,1))</f>
        <v>4</v>
      </c>
      <c r="B75" s="24" t="s">
        <v>144</v>
      </c>
      <c r="C75" s="5">
        <f>COUNTIF('Individual Results'!$L$3:$L$204,B75)</f>
        <v>11</v>
      </c>
      <c r="D75" s="5" cm="1">
        <f t="array" ref="D75">IF(C75&lt;4,"",SMALL(_xlfn._xlws.FILTER('Individual Results'!$J$3:$J$204,'Individual Results'!$L$3:$L$204=B75),1))</f>
        <v>5</v>
      </c>
      <c r="E75" s="5" cm="1">
        <f t="array" ref="E75">IF(C75&lt;4,"",SMALL(_xlfn._xlws.FILTER('Individual Results'!$J$3:$J$204,'Individual Results'!$L$3:$L$204=B75),2))</f>
        <v>33</v>
      </c>
      <c r="F75" s="5" cm="1">
        <f t="array" ref="F75">IF(C75&lt;4,"",SMALL(_xlfn._xlws.FILTER('Individual Results'!$J$3:$J$204,'Individual Results'!$L$3:$L$204=B75),3))</f>
        <v>34</v>
      </c>
      <c r="G75" s="5" cm="1">
        <f t="array" ref="G75">IF(C75&lt;4,"",SMALL(_xlfn._xlws.FILTER('Individual Results'!$J$3:$J$204,'Individual Results'!$L$3:$L$204=B75),4))</f>
        <v>36</v>
      </c>
      <c r="H75" s="5">
        <f>IF(C75&lt;4,"",SUM(D75:G75))</f>
        <v>108</v>
      </c>
      <c r="I75" s="22" t="str">
        <f>IF(C75&lt;4,"Incomplete","Complete")</f>
        <v>Complete</v>
      </c>
    </row>
    <row r="76" spans="1:9" x14ac:dyDescent="0.3">
      <c r="A76" s="23">
        <f>IF(H76="","",_xlfn.RANK.EQ(H76,$H$72:$H$86,1))</f>
        <v>5</v>
      </c>
      <c r="B76" s="24" t="s">
        <v>163</v>
      </c>
      <c r="C76" s="5">
        <f>COUNTIF('Individual Results'!$L$3:$L$204,B76)</f>
        <v>11</v>
      </c>
      <c r="D76" s="5" cm="1">
        <f t="array" ref="D76">IF(C76&lt;4,"",SMALL(_xlfn._xlws.FILTER('Individual Results'!$J$3:$J$204,'Individual Results'!$L$3:$L$204=B76),1))</f>
        <v>23</v>
      </c>
      <c r="E76" s="5" cm="1">
        <f t="array" ref="E76">IF(C76&lt;4,"",SMALL(_xlfn._xlws.FILTER('Individual Results'!$J$3:$J$204,'Individual Results'!$L$3:$L$204=B76),2))</f>
        <v>24</v>
      </c>
      <c r="F76" s="5" cm="1">
        <f t="array" ref="F76">IF(C76&lt;4,"",SMALL(_xlfn._xlws.FILTER('Individual Results'!$J$3:$J$204,'Individual Results'!$L$3:$L$204=B76),3))</f>
        <v>29</v>
      </c>
      <c r="G76" s="5" cm="1">
        <f t="array" ref="G76">IF(C76&lt;4,"",SMALL(_xlfn._xlws.FILTER('Individual Results'!$J$3:$J$204,'Individual Results'!$L$3:$L$204=B76),4))</f>
        <v>38</v>
      </c>
      <c r="H76" s="5">
        <f>IF(C76&lt;4,"",SUM(D76:G76))</f>
        <v>114</v>
      </c>
      <c r="I76" s="22" t="str">
        <f>IF(C76&lt;4,"Incomplete","Complete")</f>
        <v>Complete</v>
      </c>
    </row>
    <row r="77" spans="1:9" x14ac:dyDescent="0.3">
      <c r="A77" s="23">
        <f>IF(H77="","",_xlfn.RANK.EQ(H77,$H$72:$H$86,1))</f>
        <v>5</v>
      </c>
      <c r="B77" s="24" t="s">
        <v>3</v>
      </c>
      <c r="C77" s="5">
        <f>COUNTIF('Individual Results'!$L$3:$L$204,B77)</f>
        <v>7</v>
      </c>
      <c r="D77" s="5" cm="1">
        <f t="array" ref="D77">IF(C77&lt;4,"",SMALL(_xlfn._xlws.FILTER('Individual Results'!$J$3:$J$204,'Individual Results'!$L$3:$L$204=B77),1))</f>
        <v>15</v>
      </c>
      <c r="E77" s="5" cm="1">
        <f t="array" ref="E77">IF(C77&lt;4,"",SMALL(_xlfn._xlws.FILTER('Individual Results'!$J$3:$J$204,'Individual Results'!$L$3:$L$204=B77),2))</f>
        <v>16</v>
      </c>
      <c r="F77" s="5" cm="1">
        <f t="array" ref="F77">IF(C77&lt;4,"",SMALL(_xlfn._xlws.FILTER('Individual Results'!$J$3:$J$204,'Individual Results'!$L$3:$L$204=B77),3))</f>
        <v>41</v>
      </c>
      <c r="G77" s="5" cm="1">
        <f t="array" ref="G77">IF(C77&lt;4,"",SMALL(_xlfn._xlws.FILTER('Individual Results'!$J$3:$J$204,'Individual Results'!$L$3:$L$204=B77),4))</f>
        <v>42</v>
      </c>
      <c r="H77" s="5">
        <f>IF(C77&lt;4,"",SUM(D77:G77))</f>
        <v>114</v>
      </c>
      <c r="I77" s="22" t="str">
        <f>IF(C77&lt;4,"Incomplete","Complete")</f>
        <v>Complete</v>
      </c>
    </row>
    <row r="78" spans="1:9" x14ac:dyDescent="0.3">
      <c r="A78" s="23">
        <f>IF(H78="","",_xlfn.RANK.EQ(H78,$H$72:$H$86,1))</f>
        <v>7</v>
      </c>
      <c r="B78" s="24" t="s">
        <v>205</v>
      </c>
      <c r="C78" s="5">
        <f>COUNTIF('Individual Results'!$L$3:$L$204,B78)</f>
        <v>6</v>
      </c>
      <c r="D78" s="5" cm="1">
        <f t="array" ref="D78">IF(C78&lt;4,"",SMALL(_xlfn._xlws.FILTER('Individual Results'!$J$3:$J$204,'Individual Results'!$L$3:$L$204=B78),1))</f>
        <v>7</v>
      </c>
      <c r="E78" s="5" cm="1">
        <f t="array" ref="E78">IF(C78&lt;4,"",SMALL(_xlfn._xlws.FILTER('Individual Results'!$J$3:$J$204,'Individual Results'!$L$3:$L$204=B78),2))</f>
        <v>30</v>
      </c>
      <c r="F78" s="5" cm="1">
        <f t="array" ref="F78">IF(C78&lt;4,"",SMALL(_xlfn._xlws.FILTER('Individual Results'!$J$3:$J$204,'Individual Results'!$L$3:$L$204=B78),3))</f>
        <v>31</v>
      </c>
      <c r="G78" s="5" cm="1">
        <f t="array" ref="G78">IF(C78&lt;4,"",SMALL(_xlfn._xlws.FILTER('Individual Results'!$J$3:$J$204,'Individual Results'!$L$3:$L$204=B78),4))</f>
        <v>50</v>
      </c>
      <c r="H78" s="5">
        <f>IF(C78&lt;4,"",SUM(D78:G78))</f>
        <v>118</v>
      </c>
      <c r="I78" s="22" t="str">
        <f>IF(C78&lt;4,"Incomplete","Complete")</f>
        <v>Complete</v>
      </c>
    </row>
    <row r="79" spans="1:9" x14ac:dyDescent="0.3">
      <c r="A79" s="23">
        <f>IF(H79="","",_xlfn.RANK.EQ(H79,$H$72:$H$86,1))</f>
        <v>8</v>
      </c>
      <c r="B79" s="24" t="s">
        <v>179</v>
      </c>
      <c r="C79" s="5">
        <f>COUNTIF('Individual Results'!$L$3:$L$204,B79)</f>
        <v>5</v>
      </c>
      <c r="D79" s="5" cm="1">
        <f t="array" ref="D79">IF(C79&lt;4,"",SMALL(_xlfn._xlws.FILTER('Individual Results'!$J$3:$J$204,'Individual Results'!$L$3:$L$204=B79),1))</f>
        <v>4</v>
      </c>
      <c r="E79" s="5" cm="1">
        <f t="array" ref="E79">IF(C79&lt;4,"",SMALL(_xlfn._xlws.FILTER('Individual Results'!$J$3:$J$204,'Individual Results'!$L$3:$L$204=B79),2))</f>
        <v>28</v>
      </c>
      <c r="F79" s="5" cm="1">
        <f t="array" ref="F79">IF(C79&lt;4,"",SMALL(_xlfn._xlws.FILTER('Individual Results'!$J$3:$J$204,'Individual Results'!$L$3:$L$204=B79),3))</f>
        <v>46</v>
      </c>
      <c r="G79" s="5" cm="1">
        <f t="array" ref="G79">IF(C79&lt;4,"",SMALL(_xlfn._xlws.FILTER('Individual Results'!$J$3:$J$204,'Individual Results'!$L$3:$L$204=B79),4))</f>
        <v>52</v>
      </c>
      <c r="H79" s="5">
        <f>IF(C79&lt;4,"",SUM(D79:G79))</f>
        <v>130</v>
      </c>
      <c r="I79" s="22" t="str">
        <f>IF(C79&lt;4,"Incomplete","Complete")</f>
        <v>Complete</v>
      </c>
    </row>
    <row r="80" spans="1:9" x14ac:dyDescent="0.3">
      <c r="A80" s="23">
        <f>IF(H80="","",_xlfn.RANK.EQ(H80,$H$72:$H$86,1))</f>
        <v>9</v>
      </c>
      <c r="B80" s="24" t="s">
        <v>185</v>
      </c>
      <c r="C80" s="5">
        <f>COUNTIF('Individual Results'!$L$3:$L$204,B80)</f>
        <v>4</v>
      </c>
      <c r="D80" s="5" cm="1">
        <f t="array" ref="D80">IF(C80&lt;4,"",SMALL(_xlfn._xlws.FILTER('Individual Results'!$J$3:$J$204,'Individual Results'!$L$3:$L$204=B80),1))</f>
        <v>21</v>
      </c>
      <c r="E80" s="5" cm="1">
        <f t="array" ref="E80">IF(C80&lt;4,"",SMALL(_xlfn._xlws.FILTER('Individual Results'!$J$3:$J$204,'Individual Results'!$L$3:$L$204=B80),2))</f>
        <v>47</v>
      </c>
      <c r="F80" s="5" cm="1">
        <f t="array" ref="F80">IF(C80&lt;4,"",SMALL(_xlfn._xlws.FILTER('Individual Results'!$J$3:$J$204,'Individual Results'!$L$3:$L$204=B80),3))</f>
        <v>83</v>
      </c>
      <c r="G80" s="5" cm="1">
        <f t="array" ref="G80">IF(C80&lt;4,"",SMALL(_xlfn._xlws.FILTER('Individual Results'!$J$3:$J$204,'Individual Results'!$L$3:$L$204=B80),4))</f>
        <v>89</v>
      </c>
      <c r="H80" s="5">
        <f>IF(C80&lt;4,"",SUM(D80:G80))</f>
        <v>240</v>
      </c>
      <c r="I80" s="22" t="str">
        <f>IF(C80&lt;4,"Incomplete","Complete")</f>
        <v>Complete</v>
      </c>
    </row>
    <row r="81" spans="1:9" x14ac:dyDescent="0.3">
      <c r="A81" s="23">
        <f>IF(H81="","",_xlfn.RANK.EQ(H81,$H$72:$H$86,1))</f>
        <v>10</v>
      </c>
      <c r="B81" s="24" t="s">
        <v>6</v>
      </c>
      <c r="C81" s="5">
        <f>COUNTIF('Individual Results'!$L$3:$L$204,B81)</f>
        <v>8</v>
      </c>
      <c r="D81" s="5" cm="1">
        <f t="array" ref="D81">IF(C81&lt;4,"",SMALL(_xlfn._xlws.FILTER('Individual Results'!$J$3:$J$204,'Individual Results'!$L$3:$L$204=B81),1))</f>
        <v>43</v>
      </c>
      <c r="E81" s="5" cm="1">
        <f t="array" ref="E81">IF(C81&lt;4,"",SMALL(_xlfn._xlws.FILTER('Individual Results'!$J$3:$J$204,'Individual Results'!$L$3:$L$204=B81),2))</f>
        <v>62</v>
      </c>
      <c r="F81" s="5" cm="1">
        <f t="array" ref="F81">IF(C81&lt;4,"",SMALL(_xlfn._xlws.FILTER('Individual Results'!$J$3:$J$204,'Individual Results'!$L$3:$L$204=B81),3))</f>
        <v>79</v>
      </c>
      <c r="G81" s="5" cm="1">
        <f t="array" ref="G81">IF(C81&lt;4,"",SMALL(_xlfn._xlws.FILTER('Individual Results'!$J$3:$J$204,'Individual Results'!$L$3:$L$204=B81),4))</f>
        <v>81</v>
      </c>
      <c r="H81" s="5">
        <f>IF(C81&lt;4,"",SUM(D81:G81))</f>
        <v>265</v>
      </c>
      <c r="I81" s="22" t="str">
        <f>IF(C81&lt;4,"Incomplete","Complete")</f>
        <v>Complete</v>
      </c>
    </row>
    <row r="82" spans="1:9" x14ac:dyDescent="0.3">
      <c r="A82" s="23">
        <f>IF(H82="","",_xlfn.RANK.EQ(H82,$H$72:$H$86,1))</f>
        <v>11</v>
      </c>
      <c r="B82" s="24" t="s">
        <v>5</v>
      </c>
      <c r="C82" s="5">
        <f>COUNTIF('Individual Results'!$L$3:$L$204,B82)</f>
        <v>4</v>
      </c>
      <c r="D82" s="5" cm="1">
        <f t="array" ref="D82">IF(C82&lt;4,"",SMALL(_xlfn._xlws.FILTER('Individual Results'!$J$3:$J$204,'Individual Results'!$L$3:$L$204=B82),1))</f>
        <v>55</v>
      </c>
      <c r="E82" s="5" cm="1">
        <f t="array" ref="E82">IF(C82&lt;4,"",SMALL(_xlfn._xlws.FILTER('Individual Results'!$J$3:$J$204,'Individual Results'!$L$3:$L$204=B82),2))</f>
        <v>57</v>
      </c>
      <c r="F82" s="5" cm="1">
        <f t="array" ref="F82">IF(C82&lt;4,"",SMALL(_xlfn._xlws.FILTER('Individual Results'!$J$3:$J$204,'Individual Results'!$L$3:$L$204=B82),3))</f>
        <v>68</v>
      </c>
      <c r="G82" s="5" cm="1">
        <f t="array" ref="G82">IF(C82&lt;4,"",SMALL(_xlfn._xlws.FILTER('Individual Results'!$J$3:$J$204,'Individual Results'!$L$3:$L$204=B82),4))</f>
        <v>90</v>
      </c>
      <c r="H82" s="5">
        <f>IF(C82&lt;4,"",SUM(D82:G82))</f>
        <v>270</v>
      </c>
      <c r="I82" s="22" t="str">
        <f>IF(C82&lt;4,"Incomplete","Complete")</f>
        <v>Complete</v>
      </c>
    </row>
    <row r="83" spans="1:9" x14ac:dyDescent="0.3">
      <c r="A83" s="23">
        <f>IF(H83="","",_xlfn.RANK.EQ(H83,$H$72:$H$86,1))</f>
        <v>12</v>
      </c>
      <c r="B83" s="24" t="s">
        <v>476</v>
      </c>
      <c r="C83" s="5">
        <f>COUNTIF('Individual Results'!$L$3:$L$204,B83)</f>
        <v>4</v>
      </c>
      <c r="D83" s="5" cm="1">
        <f t="array" ref="D83">IF(C83&lt;4,"",SMALL(_xlfn._xlws.FILTER('Individual Results'!$J$3:$J$204,'Individual Results'!$L$3:$L$204=B83),1))</f>
        <v>63</v>
      </c>
      <c r="E83" s="5" cm="1">
        <f t="array" ref="E83">IF(C83&lt;4,"",SMALL(_xlfn._xlws.FILTER('Individual Results'!$J$3:$J$204,'Individual Results'!$L$3:$L$204=B83),2))</f>
        <v>76</v>
      </c>
      <c r="F83" s="5" cm="1">
        <f t="array" ref="F83">IF(C83&lt;4,"",SMALL(_xlfn._xlws.FILTER('Individual Results'!$J$3:$J$204,'Individual Results'!$L$3:$L$204=B83),3))</f>
        <v>85</v>
      </c>
      <c r="G83" s="5" cm="1">
        <f t="array" ref="G83">IF(C83&lt;4,"",SMALL(_xlfn._xlws.FILTER('Individual Results'!$J$3:$J$204,'Individual Results'!$L$3:$L$204=B83),4))</f>
        <v>86</v>
      </c>
      <c r="H83" s="5">
        <f>IF(C83&lt;4,"",SUM(D83:G83))</f>
        <v>310</v>
      </c>
      <c r="I83" s="22" t="str">
        <f>IF(C83&lt;4,"Incomplete","Complete")</f>
        <v>Complete</v>
      </c>
    </row>
    <row r="84" spans="1:9" x14ac:dyDescent="0.3">
      <c r="A84" s="23" t="str">
        <f>IF(H84="","",_xlfn.RANK.EQ(H84,$H$72:$H$86,1))</f>
        <v/>
      </c>
      <c r="B84" s="24" t="s">
        <v>126</v>
      </c>
      <c r="C84" s="5">
        <f>COUNTIF('Individual Results'!$L$3:$L$204,B84)</f>
        <v>2</v>
      </c>
      <c r="D84" s="5" t="str" cm="1">
        <f t="array" ref="D84">IF(C84&lt;4,"",SMALL(_xlfn._xlws.FILTER('Individual Results'!$J$3:$J$204,'Individual Results'!$L$3:$L$204=B84),1))</f>
        <v/>
      </c>
      <c r="E84" s="5" t="str" cm="1">
        <f t="array" ref="E84">IF(C84&lt;4,"",SMALL(_xlfn._xlws.FILTER('Individual Results'!$J$3:$J$204,'Individual Results'!$L$3:$L$204=B84),2))</f>
        <v/>
      </c>
      <c r="F84" s="5" t="str" cm="1">
        <f t="array" ref="F84">IF(C84&lt;4,"",SMALL(_xlfn._xlws.FILTER('Individual Results'!$J$3:$J$204,'Individual Results'!$L$3:$L$204=B84),3))</f>
        <v/>
      </c>
      <c r="G84" s="5" t="str" cm="1">
        <f t="array" ref="G84">IF(C84&lt;4,"",SMALL(_xlfn._xlws.FILTER('Individual Results'!$J$3:$J$204,'Individual Results'!$L$3:$L$204=B84),4))</f>
        <v/>
      </c>
      <c r="H84" s="5" t="str">
        <f>IF(C84&lt;4,"",SUM(D84:G84))</f>
        <v/>
      </c>
      <c r="I84" s="22" t="str">
        <f>IF(C84&lt;4,"Incomplete","Complete")</f>
        <v>Incomplete</v>
      </c>
    </row>
    <row r="85" spans="1:9" x14ac:dyDescent="0.3">
      <c r="A85" s="23" t="str">
        <f>IF(H85="","",_xlfn.RANK.EQ(H85,$H$72:$H$86,1))</f>
        <v/>
      </c>
      <c r="B85" s="24" t="s">
        <v>10</v>
      </c>
      <c r="C85" s="5">
        <f>COUNTIF('Individual Results'!$L$3:$L$204,B85)</f>
        <v>3</v>
      </c>
      <c r="D85" s="5" t="str" cm="1">
        <f t="array" ref="D85">IF(C85&lt;4,"",SMALL(_xlfn._xlws.FILTER('Individual Results'!$J$3:$J$204,'Individual Results'!$L$3:$L$204=B85),1))</f>
        <v/>
      </c>
      <c r="E85" s="5" t="str" cm="1">
        <f t="array" ref="E85">IF(C85&lt;4,"",SMALL(_xlfn._xlws.FILTER('Individual Results'!$J$3:$J$204,'Individual Results'!$L$3:$L$204=B85),2))</f>
        <v/>
      </c>
      <c r="F85" s="5" t="str" cm="1">
        <f t="array" ref="F85">IF(C85&lt;4,"",SMALL(_xlfn._xlws.FILTER('Individual Results'!$J$3:$J$204,'Individual Results'!$L$3:$L$204=B85),3))</f>
        <v/>
      </c>
      <c r="G85" s="5" t="str" cm="1">
        <f t="array" ref="G85">IF(C85&lt;4,"",SMALL(_xlfn._xlws.FILTER('Individual Results'!$J$3:$J$204,'Individual Results'!$L$3:$L$204=B85),4))</f>
        <v/>
      </c>
      <c r="H85" s="5" t="str">
        <f>IF(C85&lt;4,"",SUM(D85:G85))</f>
        <v/>
      </c>
      <c r="I85" s="22" t="str">
        <f>IF(C85&lt;4,"Incomplete","Complete")</f>
        <v>Incomplete</v>
      </c>
    </row>
    <row r="86" spans="1:9" x14ac:dyDescent="0.3">
      <c r="A86" s="23" t="str">
        <f>IF(H86="","",_xlfn.RANK.EQ(H86,$H$72:$H$86,1))</f>
        <v/>
      </c>
      <c r="B86" s="24" t="s">
        <v>499</v>
      </c>
      <c r="C86" s="5">
        <f>COUNTIF('Individual Results'!$L$3:$L$204,B86)</f>
        <v>3</v>
      </c>
      <c r="D86" s="5" t="str" cm="1">
        <f t="array" ref="D86">IF(C86&lt;4,"",SMALL(_xlfn._xlws.FILTER('Individual Results'!$J$3:$J$204,'Individual Results'!$L$3:$L$204=B86),1))</f>
        <v/>
      </c>
      <c r="E86" s="5" t="str" cm="1">
        <f t="array" ref="E86">IF(C86&lt;4,"",SMALL(_xlfn._xlws.FILTER('Individual Results'!$J$3:$J$204,'Individual Results'!$L$3:$L$204=B86),2))</f>
        <v/>
      </c>
      <c r="F86" s="5" t="str" cm="1">
        <f t="array" ref="F86">IF(C86&lt;4,"",SMALL(_xlfn._xlws.FILTER('Individual Results'!$J$3:$J$204,'Individual Results'!$L$3:$L$204=B86),3))</f>
        <v/>
      </c>
      <c r="G86" s="5" t="str" cm="1">
        <f t="array" ref="G86">IF(C86&lt;4,"",SMALL(_xlfn._xlws.FILTER('Individual Results'!$J$3:$J$204,'Individual Results'!$L$3:$L$204=B86),4))</f>
        <v/>
      </c>
      <c r="H86" s="5" t="str">
        <f>IF(C86&lt;4,"",SUM(D86:G86))</f>
        <v/>
      </c>
      <c r="I86" s="22" t="str">
        <f>IF(C86&lt;4,"Incomplete","Complete")</f>
        <v>Incomplete</v>
      </c>
    </row>
    <row r="87" spans="1:9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4" customHeight="1" x14ac:dyDescent="0.3">
      <c r="A89" s="21" t="s">
        <v>375</v>
      </c>
      <c r="B89" s="10"/>
      <c r="C89" s="10"/>
      <c r="D89" s="10"/>
      <c r="E89" s="10"/>
      <c r="F89" s="10"/>
      <c r="G89" s="10"/>
      <c r="H89" s="10"/>
      <c r="I89" s="10"/>
    </row>
    <row r="90" spans="1:9" x14ac:dyDescent="0.3">
      <c r="A90" s="2" t="s">
        <v>652</v>
      </c>
      <c r="B90" s="2" t="s">
        <v>2</v>
      </c>
      <c r="C90" s="2" t="s">
        <v>653</v>
      </c>
      <c r="D90" s="2" t="s">
        <v>654</v>
      </c>
      <c r="E90" s="2" t="s">
        <v>655</v>
      </c>
      <c r="F90" s="2" t="s">
        <v>656</v>
      </c>
      <c r="G90" s="2" t="s">
        <v>657</v>
      </c>
      <c r="H90" s="2" t="s">
        <v>658</v>
      </c>
      <c r="I90" s="2" t="s">
        <v>659</v>
      </c>
    </row>
    <row r="91" spans="1:9" x14ac:dyDescent="0.3">
      <c r="A91" s="23">
        <f>IF(H91="","",_xlfn.RANK.EQ(H91,$H$91:$H$101,1))</f>
        <v>1</v>
      </c>
      <c r="B91" s="24" t="s">
        <v>163</v>
      </c>
      <c r="C91" s="5">
        <f>COUNTIF('Individual Results'!$O$3:$O$204,B91)</f>
        <v>4</v>
      </c>
      <c r="D91" s="5" cm="1">
        <f t="array" ref="D91">IF(C91&lt;4,"",SMALL(_xlfn._xlws.FILTER('Individual Results'!$M$3:$M$204,'Individual Results'!$O$3:$O$204=B91),1))</f>
        <v>4</v>
      </c>
      <c r="E91" s="5" cm="1">
        <f t="array" ref="E91">IF(C91&lt;4,"",SMALL(_xlfn._xlws.FILTER('Individual Results'!$M$3:$M$204,'Individual Results'!$O$3:$O$204=B91),2))</f>
        <v>11</v>
      </c>
      <c r="F91" s="5" cm="1">
        <f t="array" ref="F91">IF(C91&lt;4,"",SMALL(_xlfn._xlws.FILTER('Individual Results'!$M$3:$M$204,'Individual Results'!$O$3:$O$204=B91),3))</f>
        <v>15</v>
      </c>
      <c r="G91" s="5" cm="1">
        <f t="array" ref="G91">IF(C91&lt;4,"",SMALL(_xlfn._xlws.FILTER('Individual Results'!$M$3:$M$204,'Individual Results'!$O$3:$O$204=B91),4))</f>
        <v>16</v>
      </c>
      <c r="H91" s="5">
        <f>IF(C91&lt;4,"",SUM(D91:G91))</f>
        <v>46</v>
      </c>
      <c r="I91" s="22" t="str">
        <f>IF(C91&lt;4,"Incomplete","Complete")</f>
        <v>Complete</v>
      </c>
    </row>
    <row r="92" spans="1:9" x14ac:dyDescent="0.3">
      <c r="A92" s="23" t="str">
        <f>IF(H92="","",_xlfn.RANK.EQ(H92,$H$91:$H$101,1))</f>
        <v/>
      </c>
      <c r="B92" s="24" t="s">
        <v>179</v>
      </c>
      <c r="C92" s="5">
        <f>COUNTIF('Individual Results'!$O$3:$O$204,B92)</f>
        <v>1</v>
      </c>
      <c r="D92" s="5" t="str" cm="1">
        <f t="array" ref="D92">IF(C92&lt;4,"",SMALL(_xlfn._xlws.FILTER('Individual Results'!$M$3:$M$204,'Individual Results'!$O$3:$O$204=B92),1))</f>
        <v/>
      </c>
      <c r="E92" s="5" t="str" cm="1">
        <f t="array" ref="E92">IF(C92&lt;4,"",SMALL(_xlfn._xlws.FILTER('Individual Results'!$M$3:$M$204,'Individual Results'!$O$3:$O$204=B92),2))</f>
        <v/>
      </c>
      <c r="F92" s="5" t="str" cm="1">
        <f t="array" ref="F92">IF(C92&lt;4,"",SMALL(_xlfn._xlws.FILTER('Individual Results'!$M$3:$M$204,'Individual Results'!$O$3:$O$204=B92),3))</f>
        <v/>
      </c>
      <c r="G92" s="5" t="str" cm="1">
        <f t="array" ref="G92">IF(C92&lt;4,"",SMALL(_xlfn._xlws.FILTER('Individual Results'!$M$3:$M$204,'Individual Results'!$O$3:$O$204=B92),4))</f>
        <v/>
      </c>
      <c r="H92" s="5" t="str">
        <f>IF(C92&lt;4,"",SUM(D92:G92))</f>
        <v/>
      </c>
      <c r="I92" s="22" t="str">
        <f>IF(C92&lt;4,"Incomplete","Complete")</f>
        <v>Incomplete</v>
      </c>
    </row>
    <row r="93" spans="1:9" x14ac:dyDescent="0.3">
      <c r="A93" s="23" t="str">
        <f>IF(H93="","",_xlfn.RANK.EQ(H93,$H$91:$H$101,1))</f>
        <v/>
      </c>
      <c r="B93" s="24" t="s">
        <v>7</v>
      </c>
      <c r="C93" s="5">
        <f>COUNTIF('Individual Results'!$O$3:$O$204,B93)</f>
        <v>2</v>
      </c>
      <c r="D93" s="5" t="str" cm="1">
        <f t="array" ref="D93">IF(C93&lt;4,"",SMALL(_xlfn._xlws.FILTER('Individual Results'!$M$3:$M$204,'Individual Results'!$O$3:$O$204=B93),1))</f>
        <v/>
      </c>
      <c r="E93" s="5" t="str" cm="1">
        <f t="array" ref="E93">IF(C93&lt;4,"",SMALL(_xlfn._xlws.FILTER('Individual Results'!$M$3:$M$204,'Individual Results'!$O$3:$O$204=B93),2))</f>
        <v/>
      </c>
      <c r="F93" s="5" t="str" cm="1">
        <f t="array" ref="F93">IF(C93&lt;4,"",SMALL(_xlfn._xlws.FILTER('Individual Results'!$M$3:$M$204,'Individual Results'!$O$3:$O$204=B93),3))</f>
        <v/>
      </c>
      <c r="G93" s="5" t="str" cm="1">
        <f t="array" ref="G93">IF(C93&lt;4,"",SMALL(_xlfn._xlws.FILTER('Individual Results'!$M$3:$M$204,'Individual Results'!$O$3:$O$204=B93),4))</f>
        <v/>
      </c>
      <c r="H93" s="5" t="str">
        <f>IF(C93&lt;4,"",SUM(D93:G93))</f>
        <v/>
      </c>
      <c r="I93" s="22" t="str">
        <f>IF(C93&lt;4,"Incomplete","Complete")</f>
        <v>Incomplete</v>
      </c>
    </row>
    <row r="94" spans="1:9" x14ac:dyDescent="0.3">
      <c r="A94" s="23" t="str">
        <f>IF(H94="","",_xlfn.RANK.EQ(H94,$H$91:$H$101,1))</f>
        <v/>
      </c>
      <c r="B94" s="24" t="s">
        <v>573</v>
      </c>
      <c r="C94" s="5">
        <f>COUNTIF('Individual Results'!$O$3:$O$204,B94)</f>
        <v>1</v>
      </c>
      <c r="D94" s="5" t="str" cm="1">
        <f t="array" ref="D94">IF(C94&lt;4,"",SMALL(_xlfn._xlws.FILTER('Individual Results'!$M$3:$M$204,'Individual Results'!$O$3:$O$204=B94),1))</f>
        <v/>
      </c>
      <c r="E94" s="5" t="str" cm="1">
        <f t="array" ref="E94">IF(C94&lt;4,"",SMALL(_xlfn._xlws.FILTER('Individual Results'!$M$3:$M$204,'Individual Results'!$O$3:$O$204=B94),2))</f>
        <v/>
      </c>
      <c r="F94" s="5" t="str" cm="1">
        <f t="array" ref="F94">IF(C94&lt;4,"",SMALL(_xlfn._xlws.FILTER('Individual Results'!$M$3:$M$204,'Individual Results'!$O$3:$O$204=B94),3))</f>
        <v/>
      </c>
      <c r="G94" s="5" t="str" cm="1">
        <f t="array" ref="G94">IF(C94&lt;4,"",SMALL(_xlfn._xlws.FILTER('Individual Results'!$M$3:$M$204,'Individual Results'!$O$3:$O$204=B94),4))</f>
        <v/>
      </c>
      <c r="H94" s="5" t="str">
        <f>IF(C94&lt;4,"",SUM(D94:G94))</f>
        <v/>
      </c>
      <c r="I94" s="22" t="str">
        <f>IF(C94&lt;4,"Incomplete","Complete")</f>
        <v>Incomplete</v>
      </c>
    </row>
    <row r="95" spans="1:9" x14ac:dyDescent="0.3">
      <c r="A95" s="23" t="str">
        <f>IF(H95="","",_xlfn.RANK.EQ(H95,$H$91:$H$101,1))</f>
        <v/>
      </c>
      <c r="B95" s="24" t="s">
        <v>10</v>
      </c>
      <c r="C95" s="5">
        <f>COUNTIF('Individual Results'!$O$3:$O$204,B95)</f>
        <v>1</v>
      </c>
      <c r="D95" s="5" t="str" cm="1">
        <f t="array" ref="D95">IF(C95&lt;4,"",SMALL(_xlfn._xlws.FILTER('Individual Results'!$M$3:$M$204,'Individual Results'!$O$3:$O$204=B95),1))</f>
        <v/>
      </c>
      <c r="E95" s="5" t="str" cm="1">
        <f t="array" ref="E95">IF(C95&lt;4,"",SMALL(_xlfn._xlws.FILTER('Individual Results'!$M$3:$M$204,'Individual Results'!$O$3:$O$204=B95),2))</f>
        <v/>
      </c>
      <c r="F95" s="5" t="str" cm="1">
        <f t="array" ref="F95">IF(C95&lt;4,"",SMALL(_xlfn._xlws.FILTER('Individual Results'!$M$3:$M$204,'Individual Results'!$O$3:$O$204=B95),3))</f>
        <v/>
      </c>
      <c r="G95" s="5" t="str" cm="1">
        <f t="array" ref="G95">IF(C95&lt;4,"",SMALL(_xlfn._xlws.FILTER('Individual Results'!$M$3:$M$204,'Individual Results'!$O$3:$O$204=B95),4))</f>
        <v/>
      </c>
      <c r="H95" s="5" t="str">
        <f>IF(C95&lt;4,"",SUM(D95:G95))</f>
        <v/>
      </c>
      <c r="I95" s="22" t="str">
        <f>IF(C95&lt;4,"Incomplete","Complete")</f>
        <v>Incomplete</v>
      </c>
    </row>
    <row r="96" spans="1:9" x14ac:dyDescent="0.3">
      <c r="A96" s="23" t="str">
        <f>IF(H96="","",_xlfn.RANK.EQ(H96,$H$91:$H$101,1))</f>
        <v/>
      </c>
      <c r="B96" s="24" t="s">
        <v>499</v>
      </c>
      <c r="C96" s="5">
        <f>COUNTIF('Individual Results'!$O$3:$O$204,B96)</f>
        <v>1</v>
      </c>
      <c r="D96" s="5" t="str" cm="1">
        <f t="array" ref="D96">IF(C96&lt;4,"",SMALL(_xlfn._xlws.FILTER('Individual Results'!$M$3:$M$204,'Individual Results'!$O$3:$O$204=B96),1))</f>
        <v/>
      </c>
      <c r="E96" s="5" t="str" cm="1">
        <f t="array" ref="E96">IF(C96&lt;4,"",SMALL(_xlfn._xlws.FILTER('Individual Results'!$M$3:$M$204,'Individual Results'!$O$3:$O$204=B96),2))</f>
        <v/>
      </c>
      <c r="F96" s="5" t="str" cm="1">
        <f t="array" ref="F96">IF(C96&lt;4,"",SMALL(_xlfn._xlws.FILTER('Individual Results'!$M$3:$M$204,'Individual Results'!$O$3:$O$204=B96),3))</f>
        <v/>
      </c>
      <c r="G96" s="5" t="str" cm="1">
        <f t="array" ref="G96">IF(C96&lt;4,"",SMALL(_xlfn._xlws.FILTER('Individual Results'!$M$3:$M$204,'Individual Results'!$O$3:$O$204=B96),4))</f>
        <v/>
      </c>
      <c r="H96" s="5" t="str">
        <f>IF(C96&lt;4,"",SUM(D96:G96))</f>
        <v/>
      </c>
      <c r="I96" s="22" t="str">
        <f>IF(C96&lt;4,"Incomplete","Complete")</f>
        <v>Incomplete</v>
      </c>
    </row>
    <row r="97" spans="1:9" x14ac:dyDescent="0.3">
      <c r="A97" s="23" t="str">
        <f>IF(H97="","",_xlfn.RANK.EQ(H97,$H$91:$H$101,1))</f>
        <v/>
      </c>
      <c r="B97" s="24" t="s">
        <v>205</v>
      </c>
      <c r="C97" s="5">
        <f>COUNTIF('Individual Results'!$O$3:$O$204,B97)</f>
        <v>1</v>
      </c>
      <c r="D97" s="5" t="str" cm="1">
        <f t="array" ref="D97">IF(C97&lt;4,"",SMALL(_xlfn._xlws.FILTER('Individual Results'!$M$3:$M$204,'Individual Results'!$O$3:$O$204=B97),1))</f>
        <v/>
      </c>
      <c r="E97" s="5" t="str" cm="1">
        <f t="array" ref="E97">IF(C97&lt;4,"",SMALL(_xlfn._xlws.FILTER('Individual Results'!$M$3:$M$204,'Individual Results'!$O$3:$O$204=B97),2))</f>
        <v/>
      </c>
      <c r="F97" s="5" t="str" cm="1">
        <f t="array" ref="F97">IF(C97&lt;4,"",SMALL(_xlfn._xlws.FILTER('Individual Results'!$M$3:$M$204,'Individual Results'!$O$3:$O$204=B97),3))</f>
        <v/>
      </c>
      <c r="G97" s="5" t="str" cm="1">
        <f t="array" ref="G97">IF(C97&lt;4,"",SMALL(_xlfn._xlws.FILTER('Individual Results'!$M$3:$M$204,'Individual Results'!$O$3:$O$204=B97),4))</f>
        <v/>
      </c>
      <c r="H97" s="5" t="str">
        <f>IF(C97&lt;4,"",SUM(D97:G97))</f>
        <v/>
      </c>
      <c r="I97" s="22" t="str">
        <f>IF(C97&lt;4,"Incomplete","Complete")</f>
        <v>Incomplete</v>
      </c>
    </row>
    <row r="98" spans="1:9" x14ac:dyDescent="0.3">
      <c r="A98" s="23" t="str">
        <f>IF(H98="","",_xlfn.RANK.EQ(H98,$H$91:$H$101,1))</f>
        <v/>
      </c>
      <c r="B98" s="24" t="s">
        <v>4</v>
      </c>
      <c r="C98" s="5">
        <f>COUNTIF('Individual Results'!$O$3:$O$204,B98)</f>
        <v>2</v>
      </c>
      <c r="D98" s="5" t="str" cm="1">
        <f t="array" ref="D98">IF(C98&lt;4,"",SMALL(_xlfn._xlws.FILTER('Individual Results'!$M$3:$M$204,'Individual Results'!$O$3:$O$204=B98),1))</f>
        <v/>
      </c>
      <c r="E98" s="5" t="str" cm="1">
        <f t="array" ref="E98">IF(C98&lt;4,"",SMALL(_xlfn._xlws.FILTER('Individual Results'!$M$3:$M$204,'Individual Results'!$O$3:$O$204=B98),2))</f>
        <v/>
      </c>
      <c r="F98" s="5" t="str" cm="1">
        <f t="array" ref="F98">IF(C98&lt;4,"",SMALL(_xlfn._xlws.FILTER('Individual Results'!$M$3:$M$204,'Individual Results'!$O$3:$O$204=B98),3))</f>
        <v/>
      </c>
      <c r="G98" s="5" t="str" cm="1">
        <f t="array" ref="G98">IF(C98&lt;4,"",SMALL(_xlfn._xlws.FILTER('Individual Results'!$M$3:$M$204,'Individual Results'!$O$3:$O$204=B98),4))</f>
        <v/>
      </c>
      <c r="H98" s="5" t="str">
        <f>IF(C98&lt;4,"",SUM(D98:G98))</f>
        <v/>
      </c>
      <c r="I98" s="22" t="str">
        <f>IF(C98&lt;4,"Incomplete","Complete")</f>
        <v>Incomplete</v>
      </c>
    </row>
    <row r="99" spans="1:9" x14ac:dyDescent="0.3">
      <c r="A99" s="23" t="str">
        <f>IF(H99="","",_xlfn.RANK.EQ(H99,$H$91:$H$101,1))</f>
        <v/>
      </c>
      <c r="B99" s="24" t="s">
        <v>144</v>
      </c>
      <c r="C99" s="5">
        <f>COUNTIF('Individual Results'!$O$3:$O$204,B99)</f>
        <v>2</v>
      </c>
      <c r="D99" s="5" t="str" cm="1">
        <f t="array" ref="D99">IF(C99&lt;4,"",SMALL(_xlfn._xlws.FILTER('Individual Results'!$M$3:$M$204,'Individual Results'!$O$3:$O$204=B99),1))</f>
        <v/>
      </c>
      <c r="E99" s="5" t="str" cm="1">
        <f t="array" ref="E99">IF(C99&lt;4,"",SMALL(_xlfn._xlws.FILTER('Individual Results'!$M$3:$M$204,'Individual Results'!$O$3:$O$204=B99),2))</f>
        <v/>
      </c>
      <c r="F99" s="5" t="str" cm="1">
        <f t="array" ref="F99">IF(C99&lt;4,"",SMALL(_xlfn._xlws.FILTER('Individual Results'!$M$3:$M$204,'Individual Results'!$O$3:$O$204=B99),3))</f>
        <v/>
      </c>
      <c r="G99" s="5" t="str" cm="1">
        <f t="array" ref="G99">IF(C99&lt;4,"",SMALL(_xlfn._xlws.FILTER('Individual Results'!$M$3:$M$204,'Individual Results'!$O$3:$O$204=B99),4))</f>
        <v/>
      </c>
      <c r="H99" s="5" t="str">
        <f>IF(C99&lt;4,"",SUM(D99:G99))</f>
        <v/>
      </c>
      <c r="I99" s="22" t="str">
        <f>IF(C99&lt;4,"Incomplete","Complete")</f>
        <v>Incomplete</v>
      </c>
    </row>
    <row r="100" spans="1:9" x14ac:dyDescent="0.3">
      <c r="A100" s="23" t="str">
        <f>IF(H100="","",_xlfn.RANK.EQ(H100,$H$91:$H$101,1))</f>
        <v/>
      </c>
      <c r="B100" s="24" t="s">
        <v>189</v>
      </c>
      <c r="C100" s="5">
        <f>COUNTIF('Individual Results'!$O$3:$O$204,B100)</f>
        <v>3</v>
      </c>
      <c r="D100" s="5" t="str" cm="1">
        <f t="array" ref="D100">IF(C100&lt;4,"",SMALL(_xlfn._xlws.FILTER('Individual Results'!$M$3:$M$204,'Individual Results'!$O$3:$O$204=B100),1))</f>
        <v/>
      </c>
      <c r="E100" s="5" t="str" cm="1">
        <f t="array" ref="E100">IF(C100&lt;4,"",SMALL(_xlfn._xlws.FILTER('Individual Results'!$M$3:$M$204,'Individual Results'!$O$3:$O$204=B100),2))</f>
        <v/>
      </c>
      <c r="F100" s="5" t="str" cm="1">
        <f t="array" ref="F100">IF(C100&lt;4,"",SMALL(_xlfn._xlws.FILTER('Individual Results'!$M$3:$M$204,'Individual Results'!$O$3:$O$204=B100),3))</f>
        <v/>
      </c>
      <c r="G100" s="5" t="str" cm="1">
        <f t="array" ref="G100">IF(C100&lt;4,"",SMALL(_xlfn._xlws.FILTER('Individual Results'!$M$3:$M$204,'Individual Results'!$O$3:$O$204=B100),4))</f>
        <v/>
      </c>
      <c r="H100" s="5" t="str">
        <f>IF(C100&lt;4,"",SUM(D100:G100))</f>
        <v/>
      </c>
      <c r="I100" s="22" t="str">
        <f>IF(C100&lt;4,"Incomplete","Complete")</f>
        <v>Incomplete</v>
      </c>
    </row>
    <row r="101" spans="1:9" x14ac:dyDescent="0.3">
      <c r="A101" s="23" t="str">
        <f>IF(H101="","",_xlfn.RANK.EQ(H101,$H$91:$H$101,1))</f>
        <v/>
      </c>
      <c r="B101" s="24" t="s">
        <v>5</v>
      </c>
      <c r="C101" s="5">
        <f>COUNTIF('Individual Results'!$O$3:$O$204,B101)</f>
        <v>1</v>
      </c>
      <c r="D101" s="5" t="str" cm="1">
        <f t="array" ref="D101">IF(C101&lt;4,"",SMALL(_xlfn._xlws.FILTER('Individual Results'!$M$3:$M$204,'Individual Results'!$O$3:$O$204=B101),1))</f>
        <v/>
      </c>
      <c r="E101" s="5" t="str" cm="1">
        <f t="array" ref="E101">IF(C101&lt;4,"",SMALL(_xlfn._xlws.FILTER('Individual Results'!$M$3:$M$204,'Individual Results'!$O$3:$O$204=B101),2))</f>
        <v/>
      </c>
      <c r="F101" s="5" t="str" cm="1">
        <f t="array" ref="F101">IF(C101&lt;4,"",SMALL(_xlfn._xlws.FILTER('Individual Results'!$M$3:$M$204,'Individual Results'!$O$3:$O$204=B101),3))</f>
        <v/>
      </c>
      <c r="G101" s="5" t="str" cm="1">
        <f t="array" ref="G101">IF(C101&lt;4,"",SMALL(_xlfn._xlws.FILTER('Individual Results'!$M$3:$M$204,'Individual Results'!$O$3:$O$204=B101),4))</f>
        <v/>
      </c>
      <c r="H101" s="5" t="str">
        <f>IF(C101&lt;4,"",SUM(D101:G101))</f>
        <v/>
      </c>
      <c r="I101" s="22" t="str">
        <f>IF(C101&lt;4,"Incomplete","Complete")</f>
        <v>Incomplete</v>
      </c>
    </row>
    <row r="102" spans="1:9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24" customHeight="1" x14ac:dyDescent="0.3">
      <c r="A104" s="21" t="s">
        <v>376</v>
      </c>
      <c r="B104" s="10"/>
      <c r="C104" s="10"/>
      <c r="D104" s="10"/>
      <c r="E104" s="10"/>
      <c r="F104" s="10"/>
      <c r="G104" s="10"/>
      <c r="H104" s="10"/>
      <c r="I104" s="10"/>
    </row>
    <row r="105" spans="1:9" x14ac:dyDescent="0.3">
      <c r="A105" s="2" t="s">
        <v>652</v>
      </c>
      <c r="B105" s="2" t="s">
        <v>2</v>
      </c>
      <c r="C105" s="2" t="s">
        <v>653</v>
      </c>
      <c r="D105" s="2" t="s">
        <v>654</v>
      </c>
      <c r="E105" s="2" t="s">
        <v>655</v>
      </c>
      <c r="F105" s="2" t="s">
        <v>656</v>
      </c>
      <c r="G105" s="2" t="s">
        <v>657</v>
      </c>
      <c r="H105" s="2" t="s">
        <v>658</v>
      </c>
      <c r="I105" s="2" t="s">
        <v>659</v>
      </c>
    </row>
    <row r="106" spans="1:9" x14ac:dyDescent="0.3">
      <c r="A106" s="23">
        <f>IF(H106="","",_xlfn.RANK.EQ(H106,$H$106:$H$120,1))</f>
        <v>1</v>
      </c>
      <c r="B106" s="24" t="s">
        <v>573</v>
      </c>
      <c r="C106" s="5">
        <f>COUNTIF('Individual Results'!$R$3:$R$204,B106)</f>
        <v>10</v>
      </c>
      <c r="D106" s="5" cm="1">
        <f t="array" ref="D106">IF(C106&lt;4,"",SMALL(_xlfn._xlws.FILTER('Individual Results'!$P$3:$P$204,'Individual Results'!$R$3:$R$204=B106),1))</f>
        <v>7</v>
      </c>
      <c r="E106" s="5" cm="1">
        <f t="array" ref="E106">IF(C106&lt;4,"",SMALL(_xlfn._xlws.FILTER('Individual Results'!$P$3:$P$204,'Individual Results'!$R$3:$R$204=B106),2))</f>
        <v>9</v>
      </c>
      <c r="F106" s="5" cm="1">
        <f t="array" ref="F106">IF(C106&lt;4,"",SMALL(_xlfn._xlws.FILTER('Individual Results'!$P$3:$P$204,'Individual Results'!$R$3:$R$204=B106),3))</f>
        <v>11</v>
      </c>
      <c r="G106" s="5" cm="1">
        <f t="array" ref="G106">IF(C106&lt;4,"",SMALL(_xlfn._xlws.FILTER('Individual Results'!$P$3:$P$204,'Individual Results'!$R$3:$R$204=B106),4))</f>
        <v>31</v>
      </c>
      <c r="H106" s="5">
        <f>IF(C106&lt;4,"",SUM(D106:G106))</f>
        <v>58</v>
      </c>
      <c r="I106" s="22" t="str">
        <f>IF(C106&lt;4,"Incomplete","Complete")</f>
        <v>Complete</v>
      </c>
    </row>
    <row r="107" spans="1:9" x14ac:dyDescent="0.3">
      <c r="A107" s="23">
        <f>IF(H107="","",_xlfn.RANK.EQ(H107,$H$106:$H$120,1))</f>
        <v>2</v>
      </c>
      <c r="B107" s="24" t="s">
        <v>7</v>
      </c>
      <c r="C107" s="5">
        <f>COUNTIF('Individual Results'!$R$3:$R$204,B107)</f>
        <v>5</v>
      </c>
      <c r="D107" s="5" cm="1">
        <f t="array" ref="D107">IF(C107&lt;4,"",SMALL(_xlfn._xlws.FILTER('Individual Results'!$P$3:$P$204,'Individual Results'!$R$3:$R$204=B107),1))</f>
        <v>4</v>
      </c>
      <c r="E107" s="5" cm="1">
        <f t="array" ref="E107">IF(C107&lt;4,"",SMALL(_xlfn._xlws.FILTER('Individual Results'!$P$3:$P$204,'Individual Results'!$R$3:$R$204=B107),2))</f>
        <v>20</v>
      </c>
      <c r="F107" s="5" cm="1">
        <f t="array" ref="F107">IF(C107&lt;4,"",SMALL(_xlfn._xlws.FILTER('Individual Results'!$P$3:$P$204,'Individual Results'!$R$3:$R$204=B107),3))</f>
        <v>33</v>
      </c>
      <c r="G107" s="5" cm="1">
        <f t="array" ref="G107">IF(C107&lt;4,"",SMALL(_xlfn._xlws.FILTER('Individual Results'!$P$3:$P$204,'Individual Results'!$R$3:$R$204=B107),4))</f>
        <v>34</v>
      </c>
      <c r="H107" s="5">
        <f>IF(C107&lt;4,"",SUM(D107:G107))</f>
        <v>91</v>
      </c>
      <c r="I107" s="22" t="str">
        <f>IF(C107&lt;4,"Incomplete","Complete")</f>
        <v>Complete</v>
      </c>
    </row>
    <row r="108" spans="1:9" x14ac:dyDescent="0.3">
      <c r="A108" s="23">
        <f>IF(H108="","",_xlfn.RANK.EQ(H108,$H$106:$H$120,1))</f>
        <v>3</v>
      </c>
      <c r="B108" s="24" t="s">
        <v>179</v>
      </c>
      <c r="C108" s="5">
        <f>COUNTIF('Individual Results'!$R$3:$R$204,B108)</f>
        <v>6</v>
      </c>
      <c r="D108" s="5" cm="1">
        <f t="array" ref="D108">IF(C108&lt;4,"",SMALL(_xlfn._xlws.FILTER('Individual Results'!$P$3:$P$204,'Individual Results'!$R$3:$R$204=B108),1))</f>
        <v>13</v>
      </c>
      <c r="E108" s="5" cm="1">
        <f t="array" ref="E108">IF(C108&lt;4,"",SMALL(_xlfn._xlws.FILTER('Individual Results'!$P$3:$P$204,'Individual Results'!$R$3:$R$204=B108),2))</f>
        <v>23</v>
      </c>
      <c r="F108" s="5" cm="1">
        <f t="array" ref="F108">IF(C108&lt;4,"",SMALL(_xlfn._xlws.FILTER('Individual Results'!$P$3:$P$204,'Individual Results'!$R$3:$R$204=B108),3))</f>
        <v>26</v>
      </c>
      <c r="G108" s="5" cm="1">
        <f t="array" ref="G108">IF(C108&lt;4,"",SMALL(_xlfn._xlws.FILTER('Individual Results'!$P$3:$P$204,'Individual Results'!$R$3:$R$204=B108),4))</f>
        <v>30</v>
      </c>
      <c r="H108" s="5">
        <f>IF(C108&lt;4,"",SUM(D108:G108))</f>
        <v>92</v>
      </c>
      <c r="I108" s="22" t="str">
        <f>IF(C108&lt;4,"Incomplete","Complete")</f>
        <v>Complete</v>
      </c>
    </row>
    <row r="109" spans="1:9" x14ac:dyDescent="0.3">
      <c r="A109" s="23">
        <f>IF(H109="","",_xlfn.RANK.EQ(H109,$H$106:$H$120,1))</f>
        <v>4</v>
      </c>
      <c r="B109" s="24" t="s">
        <v>144</v>
      </c>
      <c r="C109" s="5">
        <f>COUNTIF('Individual Results'!$R$3:$R$204,B109)</f>
        <v>5</v>
      </c>
      <c r="D109" s="5" cm="1">
        <f t="array" ref="D109">IF(C109&lt;4,"",SMALL(_xlfn._xlws.FILTER('Individual Results'!$P$3:$P$204,'Individual Results'!$R$3:$R$204=B109),1))</f>
        <v>8</v>
      </c>
      <c r="E109" s="5" cm="1">
        <f t="array" ref="E109">IF(C109&lt;4,"",SMALL(_xlfn._xlws.FILTER('Individual Results'!$P$3:$P$204,'Individual Results'!$R$3:$R$204=B109),2))</f>
        <v>16</v>
      </c>
      <c r="F109" s="5" cm="1">
        <f t="array" ref="F109">IF(C109&lt;4,"",SMALL(_xlfn._xlws.FILTER('Individual Results'!$P$3:$P$204,'Individual Results'!$R$3:$R$204=B109),3))</f>
        <v>24</v>
      </c>
      <c r="G109" s="5" cm="1">
        <f t="array" ref="G109">IF(C109&lt;4,"",SMALL(_xlfn._xlws.FILTER('Individual Results'!$P$3:$P$204,'Individual Results'!$R$3:$R$204=B109),4))</f>
        <v>53</v>
      </c>
      <c r="H109" s="5">
        <f>IF(C109&lt;4,"",SUM(D109:G109))</f>
        <v>101</v>
      </c>
      <c r="I109" s="22" t="str">
        <f>IF(C109&lt;4,"Incomplete","Complete")</f>
        <v>Complete</v>
      </c>
    </row>
    <row r="110" spans="1:9" x14ac:dyDescent="0.3">
      <c r="A110" s="23">
        <f>IF(H110="","",_xlfn.RANK.EQ(H110,$H$106:$H$120,1))</f>
        <v>5</v>
      </c>
      <c r="B110" s="24" t="s">
        <v>4</v>
      </c>
      <c r="C110" s="5">
        <f>COUNTIF('Individual Results'!$R$3:$R$204,B110)</f>
        <v>11</v>
      </c>
      <c r="D110" s="5" cm="1">
        <f t="array" ref="D110">IF(C110&lt;4,"",SMALL(_xlfn._xlws.FILTER('Individual Results'!$P$3:$P$204,'Individual Results'!$R$3:$R$204=B110),1))</f>
        <v>21</v>
      </c>
      <c r="E110" s="5" cm="1">
        <f t="array" ref="E110">IF(C110&lt;4,"",SMALL(_xlfn._xlws.FILTER('Individual Results'!$P$3:$P$204,'Individual Results'!$R$3:$R$204=B110),2))</f>
        <v>22</v>
      </c>
      <c r="F110" s="5" cm="1">
        <f t="array" ref="F110">IF(C110&lt;4,"",SMALL(_xlfn._xlws.FILTER('Individual Results'!$P$3:$P$204,'Individual Results'!$R$3:$R$204=B110),3))</f>
        <v>25</v>
      </c>
      <c r="G110" s="5" cm="1">
        <f t="array" ref="G110">IF(C110&lt;4,"",SMALL(_xlfn._xlws.FILTER('Individual Results'!$P$3:$P$204,'Individual Results'!$R$3:$R$204=B110),4))</f>
        <v>36</v>
      </c>
      <c r="H110" s="5">
        <f>IF(C110&lt;4,"",SUM(D110:G110))</f>
        <v>104</v>
      </c>
      <c r="I110" s="22" t="str">
        <f>IF(C110&lt;4,"Incomplete","Complete")</f>
        <v>Complete</v>
      </c>
    </row>
    <row r="111" spans="1:9" x14ac:dyDescent="0.3">
      <c r="A111" s="23">
        <f>IF(H111="","",_xlfn.RANK.EQ(H111,$H$106:$H$120,1))</f>
        <v>6</v>
      </c>
      <c r="B111" s="24" t="s">
        <v>163</v>
      </c>
      <c r="C111" s="5">
        <f>COUNTIF('Individual Results'!$R$3:$R$204,B111)</f>
        <v>5</v>
      </c>
      <c r="D111" s="5" cm="1">
        <f t="array" ref="D111">IF(C111&lt;4,"",SMALL(_xlfn._xlws.FILTER('Individual Results'!$P$3:$P$204,'Individual Results'!$R$3:$R$204=B111),1))</f>
        <v>14</v>
      </c>
      <c r="E111" s="5" cm="1">
        <f t="array" ref="E111">IF(C111&lt;4,"",SMALL(_xlfn._xlws.FILTER('Individual Results'!$P$3:$P$204,'Individual Results'!$R$3:$R$204=B111),2))</f>
        <v>27</v>
      </c>
      <c r="F111" s="5" cm="1">
        <f t="array" ref="F111">IF(C111&lt;4,"",SMALL(_xlfn._xlws.FILTER('Individual Results'!$P$3:$P$204,'Individual Results'!$R$3:$R$204=B111),3))</f>
        <v>29</v>
      </c>
      <c r="G111" s="5" cm="1">
        <f t="array" ref="G111">IF(C111&lt;4,"",SMALL(_xlfn._xlws.FILTER('Individual Results'!$P$3:$P$204,'Individual Results'!$R$3:$R$204=B111),4))</f>
        <v>46</v>
      </c>
      <c r="H111" s="5">
        <f>IF(C111&lt;4,"",SUM(D111:G111))</f>
        <v>116</v>
      </c>
      <c r="I111" s="22" t="str">
        <f>IF(C111&lt;4,"Incomplete","Complete")</f>
        <v>Complete</v>
      </c>
    </row>
    <row r="112" spans="1:9" x14ac:dyDescent="0.3">
      <c r="A112" s="23">
        <f>IF(H112="","",_xlfn.RANK.EQ(H112,$H$106:$H$120,1))</f>
        <v>7</v>
      </c>
      <c r="B112" s="24" t="s">
        <v>476</v>
      </c>
      <c r="C112" s="5">
        <f>COUNTIF('Individual Results'!$R$3:$R$204,B112)</f>
        <v>4</v>
      </c>
      <c r="D112" s="5" cm="1">
        <f t="array" ref="D112">IF(C112&lt;4,"",SMALL(_xlfn._xlws.FILTER('Individual Results'!$P$3:$P$204,'Individual Results'!$R$3:$R$204=B112),1))</f>
        <v>17</v>
      </c>
      <c r="E112" s="5" cm="1">
        <f t="array" ref="E112">IF(C112&lt;4,"",SMALL(_xlfn._xlws.FILTER('Individual Results'!$P$3:$P$204,'Individual Results'!$R$3:$R$204=B112),2))</f>
        <v>19</v>
      </c>
      <c r="F112" s="5" cm="1">
        <f t="array" ref="F112">IF(C112&lt;4,"",SMALL(_xlfn._xlws.FILTER('Individual Results'!$P$3:$P$204,'Individual Results'!$R$3:$R$204=B112),3))</f>
        <v>40</v>
      </c>
      <c r="G112" s="5" cm="1">
        <f t="array" ref="G112">IF(C112&lt;4,"",SMALL(_xlfn._xlws.FILTER('Individual Results'!$P$3:$P$204,'Individual Results'!$R$3:$R$204=B112),4))</f>
        <v>45</v>
      </c>
      <c r="H112" s="5">
        <f>IF(C112&lt;4,"",SUM(D112:G112))</f>
        <v>121</v>
      </c>
      <c r="I112" s="22" t="str">
        <f>IF(C112&lt;4,"Incomplete","Complete")</f>
        <v>Complete</v>
      </c>
    </row>
    <row r="113" spans="1:9" x14ac:dyDescent="0.3">
      <c r="A113" s="23">
        <f>IF(H113="","",_xlfn.RANK.EQ(H113,$H$106:$H$120,1))</f>
        <v>8</v>
      </c>
      <c r="B113" s="24" t="s">
        <v>5</v>
      </c>
      <c r="C113" s="5">
        <f>COUNTIF('Individual Results'!$R$3:$R$204,B113)</f>
        <v>8</v>
      </c>
      <c r="D113" s="5" cm="1">
        <f t="array" ref="D113">IF(C113&lt;4,"",SMALL(_xlfn._xlws.FILTER('Individual Results'!$P$3:$P$204,'Individual Results'!$R$3:$R$204=B113),1))</f>
        <v>6</v>
      </c>
      <c r="E113" s="5" cm="1">
        <f t="array" ref="E113">IF(C113&lt;4,"",SMALL(_xlfn._xlws.FILTER('Individual Results'!$P$3:$P$204,'Individual Results'!$R$3:$R$204=B113),2))</f>
        <v>35</v>
      </c>
      <c r="F113" s="5" cm="1">
        <f t="array" ref="F113">IF(C113&lt;4,"",SMALL(_xlfn._xlws.FILTER('Individual Results'!$P$3:$P$204,'Individual Results'!$R$3:$R$204=B113),3))</f>
        <v>42</v>
      </c>
      <c r="G113" s="5" cm="1">
        <f t="array" ref="G113">IF(C113&lt;4,"",SMALL(_xlfn._xlws.FILTER('Individual Results'!$P$3:$P$204,'Individual Results'!$R$3:$R$204=B113),4))</f>
        <v>43</v>
      </c>
      <c r="H113" s="5">
        <f>IF(C113&lt;4,"",SUM(D113:G113))</f>
        <v>126</v>
      </c>
      <c r="I113" s="22" t="str">
        <f>IF(C113&lt;4,"Incomplete","Complete")</f>
        <v>Complete</v>
      </c>
    </row>
    <row r="114" spans="1:9" x14ac:dyDescent="0.3">
      <c r="A114" s="23">
        <f>IF(H114="","",_xlfn.RANK.EQ(H114,$H$106:$H$120,1))</f>
        <v>9</v>
      </c>
      <c r="B114" s="24" t="s">
        <v>12</v>
      </c>
      <c r="C114" s="5">
        <f>COUNTIF('Individual Results'!$R$3:$R$204,B114)</f>
        <v>4</v>
      </c>
      <c r="D114" s="5" cm="1">
        <f t="array" ref="D114">IF(C114&lt;4,"",SMALL(_xlfn._xlws.FILTER('Individual Results'!$P$3:$P$204,'Individual Results'!$R$3:$R$204=B114),1))</f>
        <v>10</v>
      </c>
      <c r="E114" s="5" cm="1">
        <f t="array" ref="E114">IF(C114&lt;4,"",SMALL(_xlfn._xlws.FILTER('Individual Results'!$P$3:$P$204,'Individual Results'!$R$3:$R$204=B114),2))</f>
        <v>28</v>
      </c>
      <c r="F114" s="5" cm="1">
        <f t="array" ref="F114">IF(C114&lt;4,"",SMALL(_xlfn._xlws.FILTER('Individual Results'!$P$3:$P$204,'Individual Results'!$R$3:$R$204=B114),3))</f>
        <v>65</v>
      </c>
      <c r="G114" s="5" cm="1">
        <f t="array" ref="G114">IF(C114&lt;4,"",SMALL(_xlfn._xlws.FILTER('Individual Results'!$P$3:$P$204,'Individual Results'!$R$3:$R$204=B114),4))</f>
        <v>66</v>
      </c>
      <c r="H114" s="5">
        <f>IF(C114&lt;4,"",SUM(D114:G114))</f>
        <v>169</v>
      </c>
      <c r="I114" s="22" t="str">
        <f>IF(C114&lt;4,"Incomplete","Complete")</f>
        <v>Complete</v>
      </c>
    </row>
    <row r="115" spans="1:9" x14ac:dyDescent="0.3">
      <c r="A115" s="23" t="str">
        <f>IF(H115="","",_xlfn.RANK.EQ(H115,$H$106:$H$120,1))</f>
        <v/>
      </c>
      <c r="B115" s="24" t="s">
        <v>8</v>
      </c>
      <c r="C115" s="5">
        <f>COUNTIF('Individual Results'!$R$3:$R$204,B115)</f>
        <v>1</v>
      </c>
      <c r="D115" s="5" t="str" cm="1">
        <f t="array" ref="D115">IF(C115&lt;4,"",SMALL(_xlfn._xlws.FILTER('Individual Results'!$P$3:$P$204,'Individual Results'!$R$3:$R$204=B115),1))</f>
        <v/>
      </c>
      <c r="E115" s="5" t="str" cm="1">
        <f t="array" ref="E115">IF(C115&lt;4,"",SMALL(_xlfn._xlws.FILTER('Individual Results'!$P$3:$P$204,'Individual Results'!$R$3:$R$204=B115),2))</f>
        <v/>
      </c>
      <c r="F115" s="5" t="str" cm="1">
        <f t="array" ref="F115">IF(C115&lt;4,"",SMALL(_xlfn._xlws.FILTER('Individual Results'!$P$3:$P$204,'Individual Results'!$R$3:$R$204=B115),3))</f>
        <v/>
      </c>
      <c r="G115" s="5" t="str" cm="1">
        <f t="array" ref="G115">IF(C115&lt;4,"",SMALL(_xlfn._xlws.FILTER('Individual Results'!$P$3:$P$204,'Individual Results'!$R$3:$R$204=B115),4))</f>
        <v/>
      </c>
      <c r="H115" s="5" t="str">
        <f>IF(C115&lt;4,"",SUM(D115:G115))</f>
        <v/>
      </c>
      <c r="I115" s="22" t="str">
        <f>IF(C115&lt;4,"Incomplete","Complete")</f>
        <v>Incomplete</v>
      </c>
    </row>
    <row r="116" spans="1:9" x14ac:dyDescent="0.3">
      <c r="A116" s="23" t="str">
        <f>IF(H116="","",_xlfn.RANK.EQ(H116,$H$106:$H$120,1))</f>
        <v/>
      </c>
      <c r="B116" s="24" t="s">
        <v>6</v>
      </c>
      <c r="C116" s="5">
        <f>COUNTIF('Individual Results'!$R$3:$R$204,B116)</f>
        <v>1</v>
      </c>
      <c r="D116" s="5" t="str" cm="1">
        <f t="array" ref="D116">IF(C116&lt;4,"",SMALL(_xlfn._xlws.FILTER('Individual Results'!$P$3:$P$204,'Individual Results'!$R$3:$R$204=B116),1))</f>
        <v/>
      </c>
      <c r="E116" s="5" t="str" cm="1">
        <f t="array" ref="E116">IF(C116&lt;4,"",SMALL(_xlfn._xlws.FILTER('Individual Results'!$P$3:$P$204,'Individual Results'!$R$3:$R$204=B116),2))</f>
        <v/>
      </c>
      <c r="F116" s="5" t="str" cm="1">
        <f t="array" ref="F116">IF(C116&lt;4,"",SMALL(_xlfn._xlws.FILTER('Individual Results'!$P$3:$P$204,'Individual Results'!$R$3:$R$204=B116),3))</f>
        <v/>
      </c>
      <c r="G116" s="5" t="str" cm="1">
        <f t="array" ref="G116">IF(C116&lt;4,"",SMALL(_xlfn._xlws.FILTER('Individual Results'!$P$3:$P$204,'Individual Results'!$R$3:$R$204=B116),4))</f>
        <v/>
      </c>
      <c r="H116" s="5" t="str">
        <f>IF(C116&lt;4,"",SUM(D116:G116))</f>
        <v/>
      </c>
      <c r="I116" s="22" t="str">
        <f>IF(C116&lt;4,"Incomplete","Complete")</f>
        <v>Incomplete</v>
      </c>
    </row>
    <row r="117" spans="1:9" x14ac:dyDescent="0.3">
      <c r="A117" s="23" t="str">
        <f>IF(H117="","",_xlfn.RANK.EQ(H117,$H$106:$H$120,1))</f>
        <v/>
      </c>
      <c r="B117" s="24" t="s">
        <v>10</v>
      </c>
      <c r="C117" s="5">
        <f>COUNTIF('Individual Results'!$R$3:$R$204,B117)</f>
        <v>3</v>
      </c>
      <c r="D117" s="5" t="str" cm="1">
        <f t="array" ref="D117">IF(C117&lt;4,"",SMALL(_xlfn._xlws.FILTER('Individual Results'!$P$3:$P$204,'Individual Results'!$R$3:$R$204=B117),1))</f>
        <v/>
      </c>
      <c r="E117" s="5" t="str" cm="1">
        <f t="array" ref="E117">IF(C117&lt;4,"",SMALL(_xlfn._xlws.FILTER('Individual Results'!$P$3:$P$204,'Individual Results'!$R$3:$R$204=B117),2))</f>
        <v/>
      </c>
      <c r="F117" s="5" t="str" cm="1">
        <f t="array" ref="F117">IF(C117&lt;4,"",SMALL(_xlfn._xlws.FILTER('Individual Results'!$P$3:$P$204,'Individual Results'!$R$3:$R$204=B117),3))</f>
        <v/>
      </c>
      <c r="G117" s="5" t="str" cm="1">
        <f t="array" ref="G117">IF(C117&lt;4,"",SMALL(_xlfn._xlws.FILTER('Individual Results'!$P$3:$P$204,'Individual Results'!$R$3:$R$204=B117),4))</f>
        <v/>
      </c>
      <c r="H117" s="5" t="str">
        <f>IF(C117&lt;4,"",SUM(D117:G117))</f>
        <v/>
      </c>
      <c r="I117" s="22" t="str">
        <f>IF(C117&lt;4,"Incomplete","Complete")</f>
        <v>Incomplete</v>
      </c>
    </row>
    <row r="118" spans="1:9" x14ac:dyDescent="0.3">
      <c r="A118" s="23" t="str">
        <f>IF(H118="","",_xlfn.RANK.EQ(H118,$H$106:$H$120,1))</f>
        <v/>
      </c>
      <c r="B118" s="24" t="s">
        <v>499</v>
      </c>
      <c r="C118" s="5">
        <f>COUNTIF('Individual Results'!$R$3:$R$204,B118)</f>
        <v>1</v>
      </c>
      <c r="D118" s="5" t="str" cm="1">
        <f t="array" ref="D118">IF(C118&lt;4,"",SMALL(_xlfn._xlws.FILTER('Individual Results'!$P$3:$P$204,'Individual Results'!$R$3:$R$204=B118),1))</f>
        <v/>
      </c>
      <c r="E118" s="5" t="str" cm="1">
        <f t="array" ref="E118">IF(C118&lt;4,"",SMALL(_xlfn._xlws.FILTER('Individual Results'!$P$3:$P$204,'Individual Results'!$R$3:$R$204=B118),2))</f>
        <v/>
      </c>
      <c r="F118" s="5" t="str" cm="1">
        <f t="array" ref="F118">IF(C118&lt;4,"",SMALL(_xlfn._xlws.FILTER('Individual Results'!$P$3:$P$204,'Individual Results'!$R$3:$R$204=B118),3))</f>
        <v/>
      </c>
      <c r="G118" s="5" t="str" cm="1">
        <f t="array" ref="G118">IF(C118&lt;4,"",SMALL(_xlfn._xlws.FILTER('Individual Results'!$P$3:$P$204,'Individual Results'!$R$3:$R$204=B118),4))</f>
        <v/>
      </c>
      <c r="H118" s="5" t="str">
        <f>IF(C118&lt;4,"",SUM(D118:G118))</f>
        <v/>
      </c>
      <c r="I118" s="22" t="str">
        <f>IF(C118&lt;4,"Incomplete","Complete")</f>
        <v>Incomplete</v>
      </c>
    </row>
    <row r="119" spans="1:9" x14ac:dyDescent="0.3">
      <c r="A119" s="23" t="str">
        <f>IF(H119="","",_xlfn.RANK.EQ(H119,$H$106:$H$120,1))</f>
        <v/>
      </c>
      <c r="B119" s="24" t="s">
        <v>601</v>
      </c>
      <c r="C119" s="5">
        <f>COUNTIF('Individual Results'!$R$3:$R$204,B119)</f>
        <v>1</v>
      </c>
      <c r="D119" s="5" t="str" cm="1">
        <f t="array" ref="D119">IF(C119&lt;4,"",SMALL(_xlfn._xlws.FILTER('Individual Results'!$P$3:$P$204,'Individual Results'!$R$3:$R$204=B119),1))</f>
        <v/>
      </c>
      <c r="E119" s="5" t="str" cm="1">
        <f t="array" ref="E119">IF(C119&lt;4,"",SMALL(_xlfn._xlws.FILTER('Individual Results'!$P$3:$P$204,'Individual Results'!$R$3:$R$204=B119),2))</f>
        <v/>
      </c>
      <c r="F119" s="5" t="str" cm="1">
        <f t="array" ref="F119">IF(C119&lt;4,"",SMALL(_xlfn._xlws.FILTER('Individual Results'!$P$3:$P$204,'Individual Results'!$R$3:$R$204=B119),3))</f>
        <v/>
      </c>
      <c r="G119" s="5" t="str" cm="1">
        <f t="array" ref="G119">IF(C119&lt;4,"",SMALL(_xlfn._xlws.FILTER('Individual Results'!$P$3:$P$204,'Individual Results'!$R$3:$R$204=B119),4))</f>
        <v/>
      </c>
      <c r="H119" s="5" t="str">
        <f>IF(C119&lt;4,"",SUM(D119:G119))</f>
        <v/>
      </c>
      <c r="I119" s="22" t="str">
        <f>IF(C119&lt;4,"Incomplete","Complete")</f>
        <v>Incomplete</v>
      </c>
    </row>
    <row r="120" spans="1:9" x14ac:dyDescent="0.3">
      <c r="A120" s="23" t="str">
        <f>IF(H120="","",_xlfn.RANK.EQ(H120,$H$106:$H$120,1))</f>
        <v/>
      </c>
      <c r="B120" s="24" t="s">
        <v>3</v>
      </c>
      <c r="C120" s="5">
        <f>COUNTIF('Individual Results'!$R$3:$R$204,B120)</f>
        <v>1</v>
      </c>
      <c r="D120" s="5" t="str" cm="1">
        <f t="array" ref="D120">IF(C120&lt;4,"",SMALL(_xlfn._xlws.FILTER('Individual Results'!$P$3:$P$204,'Individual Results'!$R$3:$R$204=B120),1))</f>
        <v/>
      </c>
      <c r="E120" s="5" t="str" cm="1">
        <f t="array" ref="E120">IF(C120&lt;4,"",SMALL(_xlfn._xlws.FILTER('Individual Results'!$P$3:$P$204,'Individual Results'!$R$3:$R$204=B120),2))</f>
        <v/>
      </c>
      <c r="F120" s="5" t="str" cm="1">
        <f t="array" ref="F120">IF(C120&lt;4,"",SMALL(_xlfn._xlws.FILTER('Individual Results'!$P$3:$P$204,'Individual Results'!$R$3:$R$204=B120),3))</f>
        <v/>
      </c>
      <c r="G120" s="5" t="str" cm="1">
        <f t="array" ref="G120">IF(C120&lt;4,"",SMALL(_xlfn._xlws.FILTER('Individual Results'!$P$3:$P$204,'Individual Results'!$R$3:$R$204=B120),4))</f>
        <v/>
      </c>
      <c r="H120" s="5" t="str">
        <f>IF(C120&lt;4,"",SUM(D120:G120))</f>
        <v/>
      </c>
      <c r="I120" s="22" t="str">
        <f>IF(C120&lt;4,"Incomplete","Complete")</f>
        <v>Incomplete</v>
      </c>
    </row>
  </sheetData>
  <mergeCells count="22">
    <mergeCell ref="A10:B10"/>
    <mergeCell ref="C10:D10"/>
    <mergeCell ref="A89:I89"/>
    <mergeCell ref="A104:I104"/>
    <mergeCell ref="A4:B4"/>
    <mergeCell ref="C4:D4"/>
    <mergeCell ref="A5:B5"/>
    <mergeCell ref="C5:D5"/>
    <mergeCell ref="A6:B6"/>
    <mergeCell ref="C6:D6"/>
    <mergeCell ref="A7:B7"/>
    <mergeCell ref="C7:D7"/>
    <mergeCell ref="A1:I1"/>
    <mergeCell ref="A2:I2"/>
    <mergeCell ref="A13:I13"/>
    <mergeCell ref="A33:I33"/>
    <mergeCell ref="A52:I52"/>
    <mergeCell ref="A70:I70"/>
    <mergeCell ref="A8:B8"/>
    <mergeCell ref="C8:D8"/>
    <mergeCell ref="A9:B9"/>
    <mergeCell ref="C9:D9"/>
  </mergeCells>
  <conditionalFormatting sqref="A15:I30">
    <cfRule type="expression" dxfId="12" priority="1">
      <formula>$A15=1</formula>
    </cfRule>
  </conditionalFormatting>
  <conditionalFormatting sqref="A15:I30">
    <cfRule type="expression" dxfId="11" priority="2">
      <formula>$I15="Incomplete"</formula>
    </cfRule>
  </conditionalFormatting>
  <conditionalFormatting sqref="H15:H30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{9D05A2CD-DA43-4688-B01E-D070C5441A06}</x14:id>
        </ext>
      </extLst>
    </cfRule>
  </conditionalFormatting>
  <conditionalFormatting sqref="A35:I49">
    <cfRule type="expression" dxfId="10" priority="4">
      <formula>$A35=1</formula>
    </cfRule>
  </conditionalFormatting>
  <conditionalFormatting sqref="A35:I49">
    <cfRule type="expression" dxfId="9" priority="5">
      <formula>$I35="Incomplete"</formula>
    </cfRule>
  </conditionalFormatting>
  <conditionalFormatting sqref="H35:H49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{55EE243E-ED71-4B6C-B5F5-2E125707FD1F}</x14:id>
        </ext>
      </extLst>
    </cfRule>
  </conditionalFormatting>
  <conditionalFormatting sqref="A54:I67">
    <cfRule type="expression" dxfId="8" priority="7">
      <formula>$A54=1</formula>
    </cfRule>
  </conditionalFormatting>
  <conditionalFormatting sqref="A54:I67">
    <cfRule type="expression" dxfId="7" priority="8">
      <formula>$I54="Incomplete"</formula>
    </cfRule>
  </conditionalFormatting>
  <conditionalFormatting sqref="H54:H67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{4D8BB2A7-9E1F-45CF-AF9E-800ECB66EC97}</x14:id>
        </ext>
      </extLst>
    </cfRule>
  </conditionalFormatting>
  <conditionalFormatting sqref="A72:I86">
    <cfRule type="expression" dxfId="6" priority="10">
      <formula>$A72=1</formula>
    </cfRule>
  </conditionalFormatting>
  <conditionalFormatting sqref="A72:I86">
    <cfRule type="expression" dxfId="5" priority="11">
      <formula>$I72="Incomplete"</formula>
    </cfRule>
  </conditionalFormatting>
  <conditionalFormatting sqref="H72:H86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{9DFE15AF-3E9E-4438-A740-22B0AEA59A0B}</x14:id>
        </ext>
      </extLst>
    </cfRule>
  </conditionalFormatting>
  <conditionalFormatting sqref="A91:I101">
    <cfRule type="expression" dxfId="4" priority="13">
      <formula>$A91=1</formula>
    </cfRule>
  </conditionalFormatting>
  <conditionalFormatting sqref="A91:I101">
    <cfRule type="expression" dxfId="3" priority="14">
      <formula>$I91="Incomplete"</formula>
    </cfRule>
  </conditionalFormatting>
  <conditionalFormatting sqref="H91:H101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{144A227C-7EE0-4700-8AA2-368982EA5359}</x14:id>
        </ext>
      </extLst>
    </cfRule>
  </conditionalFormatting>
  <conditionalFormatting sqref="A106:I120">
    <cfRule type="expression" dxfId="2" priority="16">
      <formula>$A106=1</formula>
    </cfRule>
  </conditionalFormatting>
  <conditionalFormatting sqref="A106:I120">
    <cfRule type="expression" dxfId="1" priority="17">
      <formula>$I106="Incomplete"</formula>
    </cfRule>
  </conditionalFormatting>
  <conditionalFormatting sqref="H106:H120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{B9ECA076-F67E-499C-8ACF-44182A20008D}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D05A2CD-DA43-4688-B01E-D070C5441A06}">
            <x14:dataBar minLength="0" maxLength="100" negativeBarColorSameAsPositive="1" axisPosition="none">
              <x14:cfvo type="min"/>
              <x14:cfvo type="max"/>
            </x14:dataBar>
          </x14:cfRule>
          <xm:sqref>H15:H30</xm:sqref>
        </x14:conditionalFormatting>
        <x14:conditionalFormatting xmlns:xm="http://schemas.microsoft.com/office/excel/2006/main">
          <x14:cfRule type="dataBar" id="{55EE243E-ED71-4B6C-B5F5-2E125707FD1F}">
            <x14:dataBar minLength="0" maxLength="100" negativeBarColorSameAsPositive="1" axisPosition="none">
              <x14:cfvo type="min"/>
              <x14:cfvo type="max"/>
            </x14:dataBar>
          </x14:cfRule>
          <xm:sqref>H35:H49</xm:sqref>
        </x14:conditionalFormatting>
        <x14:conditionalFormatting xmlns:xm="http://schemas.microsoft.com/office/excel/2006/main">
          <x14:cfRule type="dataBar" id="{4D8BB2A7-9E1F-45CF-AF9E-800ECB66EC97}">
            <x14:dataBar minLength="0" maxLength="100" negativeBarColorSameAsPositive="1" axisPosition="none">
              <x14:cfvo type="min"/>
              <x14:cfvo type="max"/>
            </x14:dataBar>
          </x14:cfRule>
          <xm:sqref>H54:H67</xm:sqref>
        </x14:conditionalFormatting>
        <x14:conditionalFormatting xmlns:xm="http://schemas.microsoft.com/office/excel/2006/main">
          <x14:cfRule type="dataBar" id="{9DFE15AF-3E9E-4438-A740-22B0AEA59A0B}">
            <x14:dataBar minLength="0" maxLength="100" negativeBarColorSameAsPositive="1" axisPosition="none">
              <x14:cfvo type="min"/>
              <x14:cfvo type="max"/>
            </x14:dataBar>
          </x14:cfRule>
          <xm:sqref>H72:H86</xm:sqref>
        </x14:conditionalFormatting>
        <x14:conditionalFormatting xmlns:xm="http://schemas.microsoft.com/office/excel/2006/main">
          <x14:cfRule type="dataBar" id="{144A227C-7EE0-4700-8AA2-368982EA5359}">
            <x14:dataBar minLength="0" maxLength="100" negativeBarColorSameAsPositive="1" axisPosition="none">
              <x14:cfvo type="min"/>
              <x14:cfvo type="max"/>
            </x14:dataBar>
          </x14:cfRule>
          <xm:sqref>H91:H101</xm:sqref>
        </x14:conditionalFormatting>
        <x14:conditionalFormatting xmlns:xm="http://schemas.microsoft.com/office/excel/2006/main">
          <x14:cfRule type="dataBar" id="{B9ECA076-F67E-499C-8ACF-44182A20008D}">
            <x14:dataBar minLength="0" maxLength="100" negativeBarColorSameAsPositive="1" axisPosition="none">
              <x14:cfvo type="min"/>
              <x14:cfvo type="max"/>
            </x14:dataBar>
          </x14:cfRule>
          <xm:sqref>H106:H120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Results</vt:lpstr>
      <vt:lpstr>Insights</vt:lpstr>
      <vt:lpstr>Team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Jenkins</dc:creator>
  <cp:lastModifiedBy>Andrew Jenkins</cp:lastModifiedBy>
  <dcterms:created xsi:type="dcterms:W3CDTF">2014-10-06T18:31:13Z</dcterms:created>
  <dcterms:modified xsi:type="dcterms:W3CDTF">2026-10-02T06:39:33Z</dcterms:modified>
</cp:coreProperties>
</file>